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nergy Use Comparison" sheetId="1" r:id="rId1"/>
  </sheets>
  <definedNames>
    <definedName name="_xlnm.Print_Area" localSheetId="0">'Energy Use Comparison'!$A$20:$L$117</definedName>
  </definedNames>
  <calcPr fullCalcOnLoad="1"/>
</workbook>
</file>

<file path=xl/comments1.xml><?xml version="1.0" encoding="utf-8"?>
<comments xmlns="http://schemas.openxmlformats.org/spreadsheetml/2006/main">
  <authors>
    <author>Ann Hushagen</author>
  </authors>
  <commentList>
    <comment ref="B25" authorId="0">
      <text>
        <r>
          <rPr>
            <sz val="10"/>
            <rFont val="Tahoma"/>
            <family val="2"/>
          </rPr>
          <t>Enter month as number and year as 2005, i.e. ( 2/2005)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<sst xmlns="http://schemas.openxmlformats.org/spreadsheetml/2006/main" count="52" uniqueCount="42">
  <si>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Demand (kW)</t>
  </si>
  <si>
    <t>Project Name</t>
  </si>
  <si>
    <t>SEED #</t>
  </si>
  <si>
    <t>Natural Gas</t>
  </si>
  <si>
    <t>18 month total</t>
  </si>
  <si>
    <t>Date</t>
  </si>
  <si>
    <t>Electricity</t>
  </si>
  <si>
    <t>Steam</t>
  </si>
  <si>
    <t>Propane</t>
  </si>
  <si>
    <t>Chilled Water</t>
  </si>
  <si>
    <t>Other</t>
  </si>
  <si>
    <t>Fuel</t>
  </si>
  <si>
    <t>Unit</t>
  </si>
  <si>
    <t>Btu/unit</t>
  </si>
  <si>
    <t>lbs</t>
  </si>
  <si>
    <t>kWh, kW</t>
  </si>
  <si>
    <t>Name</t>
  </si>
  <si>
    <t>Other Fuel #1</t>
  </si>
  <si>
    <t>Other Fuel #2</t>
  </si>
  <si>
    <t>Actual</t>
  </si>
  <si>
    <t>Modeled</t>
  </si>
  <si>
    <t>kWh</t>
  </si>
  <si>
    <t>Actual Total Energy Use (MMBtu)</t>
  </si>
  <si>
    <t>Modeled Total Energy Use (MMBtu)</t>
  </si>
  <si>
    <t>therms</t>
  </si>
  <si>
    <t>gallons</t>
  </si>
  <si>
    <t>tons</t>
  </si>
  <si>
    <t>Diesel</t>
  </si>
  <si>
    <t>Instructions:</t>
  </si>
  <si>
    <t>Actual vs Modeled Energy Use</t>
  </si>
  <si>
    <t>Notes:</t>
  </si>
  <si>
    <t>2. Percent Energy Use Difference based on Running Total</t>
  </si>
  <si>
    <t>Percent Energy Use Difference²</t>
  </si>
  <si>
    <t>Running Total¹</t>
  </si>
  <si>
    <t>1. Running Total based on the amount of Actual data</t>
  </si>
  <si>
    <t>Click a check box to add/remove a fuel type from the table below. Note: Box must be checked for a fuel to be incorporated into the total. If a fuel type is not listed, enter in the name, unit, and Btu/unit in the 3 boxes under Other. If more space is needed for fuels contact the Oregon Department of Energy.</t>
  </si>
  <si>
    <t>Check Boxes</t>
  </si>
  <si>
    <t>Conversions</t>
  </si>
  <si>
    <t>Units for Other</t>
  </si>
  <si>
    <t>Graph Units</t>
  </si>
  <si>
    <t>James Yih 9/27/2004</t>
  </si>
  <si>
    <t>Graph Title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</si>
</sst>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/d"/>
    <numFmt numFmtId="169" formatCode="mmm\-yyyy"/>
    <numFmt numFmtId="170" formatCode="mmmm\-yy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h:mm:ss\ AM/PM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wrapText="1"/>
      <protection/>
    </xf>
    <xf numFmtId="44" fontId="1" fillId="33" borderId="0" xfId="44" applyFont="1" applyFill="1" applyBorder="1" applyAlignment="1" applyProtection="1">
      <alignment horizontal="center"/>
      <protection/>
    </xf>
    <xf numFmtId="14" fontId="1" fillId="33" borderId="13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3" fontId="1" fillId="33" borderId="18" xfId="0" applyNumberFormat="1" applyFont="1" applyFill="1" applyBorder="1" applyAlignment="1" applyProtection="1">
      <alignment horizontal="right"/>
      <protection/>
    </xf>
    <xf numFmtId="3" fontId="1" fillId="33" borderId="19" xfId="0" applyNumberFormat="1" applyFont="1" applyFill="1" applyBorder="1" applyAlignment="1" applyProtection="1">
      <alignment horizontal="right"/>
      <protection/>
    </xf>
    <xf numFmtId="3" fontId="1" fillId="33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wrapText="1"/>
      <protection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37" fontId="1" fillId="35" borderId="13" xfId="44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24" xfId="0" applyNumberFormat="1" applyFont="1" applyFill="1" applyBorder="1" applyAlignment="1" applyProtection="1">
      <alignment/>
      <protection/>
    </xf>
    <xf numFmtId="1" fontId="0" fillId="33" borderId="2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hidden="1" locked="0"/>
    </xf>
    <xf numFmtId="170" fontId="0" fillId="0" borderId="26" xfId="0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center" wrapText="1"/>
      <protection/>
    </xf>
    <xf numFmtId="170" fontId="0" fillId="0" borderId="14" xfId="0" applyNumberFormat="1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29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170" fontId="0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1" fillId="33" borderId="36" xfId="0" applyFont="1" applyFill="1" applyBorder="1" applyAlignment="1" applyProtection="1">
      <alignment horizontal="center" wrapText="1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44" fontId="1" fillId="33" borderId="38" xfId="44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49" fontId="1" fillId="35" borderId="40" xfId="44" applyNumberFormat="1" applyFont="1" applyFill="1" applyBorder="1" applyAlignment="1" applyProtection="1">
      <alignment horizontal="center"/>
      <protection locked="0"/>
    </xf>
    <xf numFmtId="49" fontId="1" fillId="35" borderId="41" xfId="44" applyNumberFormat="1" applyFont="1" applyFill="1" applyBorder="1" applyAlignment="1" applyProtection="1">
      <alignment horizontal="center"/>
      <protection locked="0"/>
    </xf>
    <xf numFmtId="49" fontId="1" fillId="35" borderId="42" xfId="44" applyNumberFormat="1" applyFont="1" applyFill="1" applyBorder="1" applyAlignment="1" applyProtection="1">
      <alignment horizontal="center"/>
      <protection locked="0"/>
    </xf>
    <xf numFmtId="9" fontId="0" fillId="33" borderId="20" xfId="57" applyNumberFormat="1" applyFont="1" applyFill="1" applyBorder="1" applyAlignment="1" applyProtection="1">
      <alignment horizontal="center"/>
      <protection/>
    </xf>
    <xf numFmtId="9" fontId="0" fillId="33" borderId="18" xfId="57" applyNumberFormat="1" applyFont="1" applyFill="1" applyBorder="1" applyAlignment="1" applyProtection="1">
      <alignment horizontal="center"/>
      <protection/>
    </xf>
    <xf numFmtId="44" fontId="1" fillId="33" borderId="43" xfId="44" applyFont="1" applyFill="1" applyBorder="1" applyAlignment="1" applyProtection="1">
      <alignment horizontal="center"/>
      <protection/>
    </xf>
    <xf numFmtId="44" fontId="1" fillId="33" borderId="12" xfId="44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  <xf numFmtId="0" fontId="0" fillId="34" borderId="0" xfId="0" applyFont="1" applyFill="1" applyAlignment="1" applyProtection="1">
      <alignment horizontal="left" wrapTex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5"/>
          <c:w val="0.777"/>
          <c:h val="0.826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Comparison'!$C$26:$C$43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Comparison'!$D$26:$D$43</c:f>
              <c:numCache/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515"/>
          <c:w val="0.1847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45"/>
          <c:w val="0.7645"/>
          <c:h val="0.829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Comparison'!$E$26:$E$43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Comparison'!$F$26:$F$43</c:f>
              <c:numCache/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7575"/>
          <c:w val="0.192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Comparison'!$S$10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75"/>
          <c:y val="0.1395"/>
          <c:w val="0.7165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Comparison'!$G$26:$G$43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Comparison'!$H$26:$H$43</c:f>
              <c:numCache/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title>
          <c:tx>
            <c:strRef>
              <c:f>'Energy Use Comparison'!$R$10</c:f>
            </c:strRef>
          </c:tx>
          <c:layout>
            <c:manualLayout>
              <c:xMode val="factor"/>
              <c:yMode val="factor"/>
              <c:x val="0.0082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985"/>
          <c:w val="0.18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'Energy Use Comparison'!$S$11</c:f>
        </c:strRef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4"/>
          <c:y val="0.1395"/>
          <c:w val="0.711"/>
          <c:h val="0.764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Comparison'!$I$26:$I$43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Comparison'!$J$26:$J$43</c:f>
              <c:numCache/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title>
          <c:tx>
            <c:strRef>
              <c:f>'Energy Use Comparison'!$R$11</c:f>
            </c:strRef>
          </c:tx>
          <c:layout>
            <c:manualLayout>
              <c:xMode val="factor"/>
              <c:yMode val="factor"/>
              <c:x val="0.0085"/>
              <c:y val="0.007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955"/>
          <c:w val="0.192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Energy Use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7185"/>
          <c:h val="0.80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Comparison'!$K$26:$K$43</c:f>
              <c:numCache/>
            </c:numRef>
          </c:val>
          <c:smooth val="0"/>
        </c:ser>
        <c:ser>
          <c:idx val="1"/>
          <c:order val="1"/>
          <c:tx>
            <c:v>Modeled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'Energy Use Comparison'!$B$26:$B$43</c:f>
              <c:numCache/>
            </c:numRef>
          </c:cat>
          <c:val>
            <c:numRef>
              <c:f>'Energy Use Comparison'!$L$26:$L$43</c:f>
              <c:numCache/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765"/>
          <c:w val="0.171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8</xdr:row>
      <xdr:rowOff>0</xdr:rowOff>
    </xdr:from>
    <xdr:to>
      <xdr:col>2</xdr:col>
      <xdr:colOff>514350</xdr:colOff>
      <xdr:row>9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95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9</xdr:row>
      <xdr:rowOff>0</xdr:rowOff>
    </xdr:from>
    <xdr:to>
      <xdr:col>2</xdr:col>
      <xdr:colOff>514350</xdr:colOff>
      <xdr:row>10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4573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12</xdr:row>
      <xdr:rowOff>0</xdr:rowOff>
    </xdr:from>
    <xdr:to>
      <xdr:col>2</xdr:col>
      <xdr:colOff>514350</xdr:colOff>
      <xdr:row>13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9431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13</xdr:row>
      <xdr:rowOff>0</xdr:rowOff>
    </xdr:from>
    <xdr:to>
      <xdr:col>2</xdr:col>
      <xdr:colOff>514350</xdr:colOff>
      <xdr:row>14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10502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11</xdr:row>
      <xdr:rowOff>0</xdr:rowOff>
    </xdr:from>
    <xdr:to>
      <xdr:col>2</xdr:col>
      <xdr:colOff>514350</xdr:colOff>
      <xdr:row>12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781175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514350</xdr:colOff>
      <xdr:row>11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192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14</xdr:row>
      <xdr:rowOff>0</xdr:rowOff>
    </xdr:from>
    <xdr:to>
      <xdr:col>2</xdr:col>
      <xdr:colOff>514350</xdr:colOff>
      <xdr:row>15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26695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123825</xdr:colOff>
      <xdr:row>50</xdr:row>
      <xdr:rowOff>66675</xdr:rowOff>
    </xdr:from>
    <xdr:to>
      <xdr:col>6</xdr:col>
      <xdr:colOff>619125</xdr:colOff>
      <xdr:row>70</xdr:row>
      <xdr:rowOff>57150</xdr:rowOff>
    </xdr:to>
    <xdr:graphicFrame>
      <xdr:nvGraphicFramePr>
        <xdr:cNvPr id="8" name="Chart 17"/>
        <xdr:cNvGraphicFramePr/>
      </xdr:nvGraphicFramePr>
      <xdr:xfrm>
        <a:off x="123825" y="9163050"/>
        <a:ext cx="49815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50</xdr:row>
      <xdr:rowOff>66675</xdr:rowOff>
    </xdr:from>
    <xdr:to>
      <xdr:col>11</xdr:col>
      <xdr:colOff>742950</xdr:colOff>
      <xdr:row>70</xdr:row>
      <xdr:rowOff>57150</xdr:rowOff>
    </xdr:to>
    <xdr:graphicFrame>
      <xdr:nvGraphicFramePr>
        <xdr:cNvPr id="9" name="Chart 26"/>
        <xdr:cNvGraphicFramePr/>
      </xdr:nvGraphicFramePr>
      <xdr:xfrm>
        <a:off x="5248275" y="9163050"/>
        <a:ext cx="48006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71</xdr:row>
      <xdr:rowOff>66675</xdr:rowOff>
    </xdr:from>
    <xdr:to>
      <xdr:col>6</xdr:col>
      <xdr:colOff>619125</xdr:colOff>
      <xdr:row>91</xdr:row>
      <xdr:rowOff>47625</xdr:rowOff>
    </xdr:to>
    <xdr:graphicFrame>
      <xdr:nvGraphicFramePr>
        <xdr:cNvPr id="10" name="Chart 27"/>
        <xdr:cNvGraphicFramePr/>
      </xdr:nvGraphicFramePr>
      <xdr:xfrm>
        <a:off x="123825" y="12563475"/>
        <a:ext cx="49815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762000</xdr:colOff>
      <xdr:row>71</xdr:row>
      <xdr:rowOff>66675</xdr:rowOff>
    </xdr:from>
    <xdr:to>
      <xdr:col>11</xdr:col>
      <xdr:colOff>742950</xdr:colOff>
      <xdr:row>91</xdr:row>
      <xdr:rowOff>47625</xdr:rowOff>
    </xdr:to>
    <xdr:graphicFrame>
      <xdr:nvGraphicFramePr>
        <xdr:cNvPr id="11" name="Chart 28"/>
        <xdr:cNvGraphicFramePr/>
      </xdr:nvGraphicFramePr>
      <xdr:xfrm>
        <a:off x="5248275" y="12563475"/>
        <a:ext cx="48006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438150</xdr:colOff>
      <xdr:row>93</xdr:row>
      <xdr:rowOff>66675</xdr:rowOff>
    </xdr:from>
    <xdr:to>
      <xdr:col>9</xdr:col>
      <xdr:colOff>676275</xdr:colOff>
      <xdr:row>116</xdr:row>
      <xdr:rowOff>66675</xdr:rowOff>
    </xdr:to>
    <xdr:graphicFrame>
      <xdr:nvGraphicFramePr>
        <xdr:cNvPr id="12" name="Chart 29"/>
        <xdr:cNvGraphicFramePr/>
      </xdr:nvGraphicFramePr>
      <xdr:xfrm>
        <a:off x="2247900" y="16125825"/>
        <a:ext cx="58578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49"/>
  <sheetViews>
    <sheetView tabSelected="1" zoomScale="85" zoomScaleNormal="85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3.28125" style="0" customWidth="1"/>
    <col min="2" max="2" width="12.7109375" style="0" customWidth="1"/>
    <col min="3" max="3" width="11.140625" style="0" bestFit="1" customWidth="1"/>
    <col min="4" max="4" width="12.140625" style="0" bestFit="1" customWidth="1"/>
    <col min="5" max="5" width="14.8515625" style="0" bestFit="1" customWidth="1"/>
    <col min="6" max="6" width="13.140625" style="0" bestFit="1" customWidth="1"/>
    <col min="7" max="7" width="13.8515625" style="0" customWidth="1"/>
    <col min="8" max="8" width="16.00390625" style="0" bestFit="1" customWidth="1"/>
    <col min="9" max="9" width="14.28125" style="0" customWidth="1"/>
    <col min="10" max="10" width="15.8515625" style="0" bestFit="1" customWidth="1"/>
    <col min="11" max="11" width="12.28125" style="0" customWidth="1"/>
    <col min="12" max="12" width="13.8515625" style="0" customWidth="1"/>
    <col min="13" max="13" width="0" style="0" hidden="1" customWidth="1"/>
    <col min="14" max="14" width="9.140625" style="0" hidden="1" customWidth="1"/>
    <col min="15" max="15" width="12.140625" style="0" hidden="1" customWidth="1"/>
    <col min="16" max="16" width="11.421875" style="0" hidden="1" customWidth="1"/>
    <col min="17" max="17" width="13.140625" style="0" hidden="1" customWidth="1"/>
    <col min="18" max="18" width="10.8515625" style="0" hidden="1" customWidth="1"/>
    <col min="19" max="21" width="9.140625" style="0" hidden="1" customWidth="1"/>
    <col min="22" max="22" width="0" style="0" hidden="1" customWidth="1"/>
  </cols>
  <sheetData>
    <row r="1" spans="2:6" ht="12.75" customHeight="1">
      <c r="B1" s="9"/>
      <c r="C1" s="8" t="s">
        <v>28</v>
      </c>
      <c r="D1" s="79" t="s">
        <v>35</v>
      </c>
      <c r="E1" s="79"/>
      <c r="F1" s="79"/>
    </row>
    <row r="2" spans="2:7" ht="12.75">
      <c r="B2" s="9"/>
      <c r="C2" s="8"/>
      <c r="D2" s="79"/>
      <c r="E2" s="79"/>
      <c r="F2" s="79"/>
      <c r="G2" s="7"/>
    </row>
    <row r="3" spans="2:7" ht="12.75">
      <c r="B3" s="9"/>
      <c r="C3" s="8"/>
      <c r="D3" s="79"/>
      <c r="E3" s="79"/>
      <c r="F3" s="79"/>
      <c r="G3" s="7"/>
    </row>
    <row r="4" spans="2:7" ht="12.75">
      <c r="B4" s="9"/>
      <c r="C4" s="8"/>
      <c r="D4" s="79"/>
      <c r="E4" s="79"/>
      <c r="F4" s="79"/>
      <c r="G4" s="7"/>
    </row>
    <row r="5" spans="2:7" ht="12.75">
      <c r="B5" s="9"/>
      <c r="C5" s="8"/>
      <c r="D5" s="79"/>
      <c r="E5" s="79"/>
      <c r="F5" s="79"/>
      <c r="G5" s="7"/>
    </row>
    <row r="6" spans="2:17" ht="12.75">
      <c r="B6" s="9"/>
      <c r="C6" s="8"/>
      <c r="D6" s="79"/>
      <c r="E6" s="79"/>
      <c r="F6" s="79"/>
      <c r="G6" s="7"/>
      <c r="P6" s="58" t="s">
        <v>40</v>
      </c>
      <c r="Q6" s="58"/>
    </row>
    <row r="7" spans="2:7" ht="12.75">
      <c r="B7" s="9"/>
      <c r="C7" s="8"/>
      <c r="D7" s="79"/>
      <c r="E7" s="79"/>
      <c r="F7" s="79"/>
      <c r="G7" s="7"/>
    </row>
    <row r="8" spans="2:19" ht="12.75">
      <c r="B8" s="9"/>
      <c r="C8" s="8"/>
      <c r="D8" s="30" t="s">
        <v>11</v>
      </c>
      <c r="E8" s="30" t="s">
        <v>12</v>
      </c>
      <c r="F8" s="30" t="s">
        <v>13</v>
      </c>
      <c r="G8" s="7"/>
      <c r="O8" t="s">
        <v>36</v>
      </c>
      <c r="P8" t="s">
        <v>37</v>
      </c>
      <c r="Q8" t="s">
        <v>38</v>
      </c>
      <c r="R8" t="s">
        <v>39</v>
      </c>
      <c r="S8" t="s">
        <v>41</v>
      </c>
    </row>
    <row r="9" spans="3:16" ht="12.75">
      <c r="C9" s="10"/>
      <c r="D9" s="10" t="s">
        <v>6</v>
      </c>
      <c r="E9" s="29" t="s">
        <v>15</v>
      </c>
      <c r="F9" s="27">
        <v>3413</v>
      </c>
      <c r="O9" s="45" t="b">
        <v>1</v>
      </c>
      <c r="P9" s="43">
        <f aca="true" t="shared" si="0" ref="P9:P14">F9/1000000</f>
        <v>0.003413</v>
      </c>
    </row>
    <row r="10" spans="3:19" ht="12.75">
      <c r="C10" s="10"/>
      <c r="D10" s="10" t="s">
        <v>3</v>
      </c>
      <c r="E10" s="29" t="s">
        <v>24</v>
      </c>
      <c r="F10" s="27">
        <v>100000</v>
      </c>
      <c r="O10" s="45" t="b">
        <v>0</v>
      </c>
      <c r="P10" s="43">
        <f t="shared" si="0"/>
        <v>0.1</v>
      </c>
      <c r="Q10" s="44"/>
      <c r="R10">
        <f>IF(O10=TRUE,E10,IF(O11=TRUE,E11,IF(O12=TRUE,E12,IF(O13=TRUE,E13,IF(O14=TRUE,E14,IF(O15=TRUE,E16,""))))))</f>
      </c>
      <c r="S10">
        <f>IF(O10=TRUE,D10,IF(O11=TRUE,D11,IF(O12=TRUE,D12,IF(O13=TRUE,D13,IF(O14=TRUE,D14,IF(O15=TRUE,D16,""))))))</f>
      </c>
    </row>
    <row r="11" spans="3:19" ht="12.75">
      <c r="C11" s="10"/>
      <c r="D11" s="10" t="s">
        <v>27</v>
      </c>
      <c r="E11" s="29" t="s">
        <v>25</v>
      </c>
      <c r="F11" s="28">
        <v>139000</v>
      </c>
      <c r="O11" s="45" t="b">
        <v>0</v>
      </c>
      <c r="P11" s="43">
        <f t="shared" si="0"/>
        <v>0.139</v>
      </c>
      <c r="Q11" s="44"/>
      <c r="R11">
        <f>IF(AND(O10=TRUE,O11=TRUE),E11,IF(AND(OR(O10=TRUE,O11=TRUE),O12=TRUE),E12,IF(AND(OR(O10=TRUE,O11=TRUE,O12=TRUE),O13=TRUE),E13,IF(AND(OR(O10=TRUE,O11=TRUE,O12=TRUE,O13=TRUE),O14=TRUE),E14,IF(AND(OR(O10=TRUE,O11=TRUE,O12=TRUE,O13=TRUE,O14=TRUE),O15=TRUE),E16,"")))))</f>
      </c>
      <c r="S11">
        <f>IF(AND(O10=TRUE,O11=TRUE),D11,IF(AND(OR(O10=TRUE,O11=TRUE),O12=TRUE),D12,IF(AND(OR(O10=TRUE,O11=TRUE,O12=TRUE),O13=TRUE),D13,IF(AND(OR(O10=TRUE,O11=TRUE,O12=TRUE,O13=TRUE),O14=TRUE),D14,IF(AND(OR(O10=TRUE,O11=TRUE,O12=TRUE,O13=TRUE,O14=TRUE),O15=TRUE),D16,"")))))</f>
      </c>
    </row>
    <row r="12" spans="3:17" ht="12.75">
      <c r="C12" s="10"/>
      <c r="D12" s="10" t="s">
        <v>8</v>
      </c>
      <c r="E12" s="29" t="s">
        <v>25</v>
      </c>
      <c r="F12" s="27">
        <v>91500</v>
      </c>
      <c r="O12" s="45" t="b">
        <v>0</v>
      </c>
      <c r="P12" s="43">
        <f t="shared" si="0"/>
        <v>0.0915</v>
      </c>
      <c r="Q12" s="44"/>
    </row>
    <row r="13" spans="3:17" ht="12.75">
      <c r="C13" s="10"/>
      <c r="D13" s="10" t="s">
        <v>7</v>
      </c>
      <c r="E13" s="29" t="s">
        <v>14</v>
      </c>
      <c r="F13" s="27">
        <v>1000</v>
      </c>
      <c r="O13" s="45" t="b">
        <v>0</v>
      </c>
      <c r="P13" s="43">
        <f t="shared" si="0"/>
        <v>0.001</v>
      </c>
      <c r="Q13" s="44"/>
    </row>
    <row r="14" spans="3:17" ht="12.75">
      <c r="C14" s="10"/>
      <c r="D14" s="10" t="s">
        <v>9</v>
      </c>
      <c r="E14" s="29" t="s">
        <v>26</v>
      </c>
      <c r="F14" s="27">
        <v>12000</v>
      </c>
      <c r="O14" s="45" t="b">
        <v>0</v>
      </c>
      <c r="P14" s="43">
        <f t="shared" si="0"/>
        <v>0.012</v>
      </c>
      <c r="Q14" s="44"/>
    </row>
    <row r="15" spans="3:17" ht="12.75">
      <c r="C15" s="10"/>
      <c r="D15" s="10" t="s">
        <v>10</v>
      </c>
      <c r="E15" s="10"/>
      <c r="F15" s="10"/>
      <c r="O15" s="45" t="b">
        <v>0</v>
      </c>
      <c r="P15" s="43">
        <f>F16/1000000</f>
        <v>0</v>
      </c>
      <c r="Q15" s="43" t="str">
        <f>CONCATENATE(D16," (",E16,")")</f>
        <v> ()</v>
      </c>
    </row>
    <row r="16" spans="2:6" ht="12.75">
      <c r="B16" s="9"/>
      <c r="C16" s="11" t="s">
        <v>16</v>
      </c>
      <c r="D16" s="32"/>
      <c r="E16" s="33"/>
      <c r="F16" s="34"/>
    </row>
    <row r="17" spans="2:6" ht="12.75">
      <c r="B17" s="35"/>
      <c r="C17" s="7"/>
      <c r="E17" s="7"/>
      <c r="F17" s="7"/>
    </row>
    <row r="18" ht="12.75">
      <c r="D18" s="22"/>
    </row>
    <row r="19" ht="13.5" thickBot="1"/>
    <row r="20" spans="2:12" ht="18.75" thickBot="1">
      <c r="B20" s="25"/>
      <c r="C20" s="23"/>
      <c r="D20" s="80" t="s">
        <v>29</v>
      </c>
      <c r="E20" s="80"/>
      <c r="F20" s="80"/>
      <c r="G20" s="80"/>
      <c r="H20" s="80"/>
      <c r="I20" s="80"/>
      <c r="J20" s="80"/>
      <c r="K20" s="23"/>
      <c r="L20" s="24"/>
    </row>
    <row r="21" spans="2:12" ht="13.5" thickBot="1">
      <c r="B21" s="62" t="s">
        <v>1</v>
      </c>
      <c r="C21" s="63"/>
      <c r="D21" s="64"/>
      <c r="E21" s="65"/>
      <c r="F21" s="66"/>
      <c r="G21" s="5"/>
      <c r="H21" s="5"/>
      <c r="I21" s="5"/>
      <c r="J21" s="5"/>
      <c r="K21" s="5"/>
      <c r="L21" s="4"/>
    </row>
    <row r="22" spans="2:12" ht="13.5" thickBot="1">
      <c r="B22" s="69" t="s">
        <v>2</v>
      </c>
      <c r="C22" s="70"/>
      <c r="D22" s="31"/>
      <c r="E22" s="5"/>
      <c r="F22" s="5"/>
      <c r="G22" s="5"/>
      <c r="H22" s="5"/>
      <c r="I22" s="5"/>
      <c r="J22" s="5"/>
      <c r="K22" s="5"/>
      <c r="L22" s="4"/>
    </row>
    <row r="23" spans="2:12" ht="12.75">
      <c r="B23" s="17"/>
      <c r="C23" s="71" t="s">
        <v>6</v>
      </c>
      <c r="D23" s="72"/>
      <c r="E23" s="72"/>
      <c r="F23" s="73"/>
      <c r="G23" s="74" t="s">
        <v>17</v>
      </c>
      <c r="H23" s="73"/>
      <c r="I23" s="81" t="s">
        <v>18</v>
      </c>
      <c r="J23" s="82"/>
      <c r="K23" s="59" t="s">
        <v>22</v>
      </c>
      <c r="L23" s="75" t="s">
        <v>23</v>
      </c>
    </row>
    <row r="24" spans="2:12" ht="12.75">
      <c r="B24" s="18"/>
      <c r="C24" s="12" t="s">
        <v>19</v>
      </c>
      <c r="D24" s="13" t="s">
        <v>20</v>
      </c>
      <c r="E24" s="13" t="s">
        <v>19</v>
      </c>
      <c r="F24" s="14" t="s">
        <v>20</v>
      </c>
      <c r="G24" s="13" t="s">
        <v>19</v>
      </c>
      <c r="H24" s="13" t="s">
        <v>20</v>
      </c>
      <c r="I24" s="16" t="s">
        <v>19</v>
      </c>
      <c r="J24" s="15" t="s">
        <v>20</v>
      </c>
      <c r="K24" s="60"/>
      <c r="L24" s="76"/>
    </row>
    <row r="25" spans="2:12" ht="25.5" customHeight="1" thickBot="1">
      <c r="B25" s="49" t="s">
        <v>5</v>
      </c>
      <c r="C25" s="47" t="s">
        <v>21</v>
      </c>
      <c r="D25" s="50" t="s">
        <v>21</v>
      </c>
      <c r="E25" s="50" t="s">
        <v>0</v>
      </c>
      <c r="F25" s="51" t="s">
        <v>0</v>
      </c>
      <c r="G25" s="52">
        <f>IF(O10=TRUE,"Natural Gas (therms)",IF(O11=TRUE,"Diesel (gal)",IF(O12=TRUE,"Propane (gal)",IF(O13=TRUE,"Steam (lbs)",IF(O14=TRUE,"Chilled Water (tons)",IF(O15=TRUE,Q15,""))))))</f>
      </c>
      <c r="H25" s="52">
        <f>IF(O10=TRUE,"Natural Gas (therms)",IF(O11=TRUE,"Diesel (gal)",IF(O12=TRUE,"Propane (gal)",IF(O13=TRUE,"Steam (lbs)",IF(O14=TRUE,"Chilled Water (tons)",IF(O15=TRUE,Q15,""))))))</f>
      </c>
      <c r="I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J25" s="52">
        <f>IF(AND(O10=TRUE,O11=TRUE),"Diesel (gals)",IF(AND(OR(O10=TRUE,O11=TRUE),O12=TRUE),"Propane (gals)",IF(AND(OR(O10=TRUE,O11=TRUE,O12=TRUE),O13=TRUE),"Steam (lbs)",IF(AND(OR(O10=TRUE,O11=TRUE,O12=TRUE,O13=TRUE),O14=TRUE),"Chilled Water (tons)",IF(AND(OR(O10=TRUE,O11=TRUE,O12=TRUE,O13=TRUE,O14=TRUE),O15=TRUE),Q15,"")))))</f>
      </c>
      <c r="K25" s="61"/>
      <c r="L25" s="77"/>
    </row>
    <row r="26" spans="2:21" s="1" customFormat="1" ht="12.75">
      <c r="B26" s="46"/>
      <c r="C26" s="2"/>
      <c r="D26" s="2"/>
      <c r="E26" s="2"/>
      <c r="F26" s="2"/>
      <c r="G26" s="2"/>
      <c r="H26" s="2"/>
      <c r="I26" s="2"/>
      <c r="J26" s="53"/>
      <c r="K26" s="36">
        <f>C26*P9+G26*IF(O10=TRUE,P10,IF(O11=TRUE,P11,IF(O12=TRUE,P12,IF(O13=TRUE,P13,IF(O14=TRUE,P14,IF(O15=TRUE,P15,0))))))+I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6" s="37">
        <f>D26*P9+H26*IF(O10=TRUE,P10,IF(O11=TRUE,P11,IF(O12=TRUE,P12,IF(O13=TRUE,P13,IF(O14=TRUE,P14,IF(O15=TRUE,P15,0))))))+J26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6" s="41"/>
      <c r="O26" s="41"/>
      <c r="P26" s="41"/>
      <c r="Q26" s="41"/>
      <c r="U26" s="1">
        <f>IF(E26="","",F26)</f>
      </c>
    </row>
    <row r="27" spans="2:21" ht="12.75">
      <c r="B27" s="48"/>
      <c r="C27" s="3"/>
      <c r="D27" s="3"/>
      <c r="E27" s="3"/>
      <c r="F27" s="3"/>
      <c r="G27" s="3"/>
      <c r="H27" s="3"/>
      <c r="I27" s="3"/>
      <c r="J27" s="54"/>
      <c r="K27" s="36">
        <f>C27*P9+G27*IF(O10=TRUE,P10,IF(O11=TRUE,P11,IF(O12=TRUE,P12,IF(O13=TRUE,P13,IF(O14=TRUE,P14,IF(O15=TRUE,P15,0))))))+I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7" s="37">
        <f>D27*P9+H27*IF(O10=TRUE,P10,IF(O11=TRUE,P11,IF(O12=TRUE,P12,IF(O13=TRUE,P13,IF(O14=TRUE,P14,IF(O15=TRUE,P15,0))))))+J27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7" s="41"/>
      <c r="O27" s="41"/>
      <c r="P27" s="41"/>
      <c r="Q27" s="41"/>
      <c r="U27" s="1">
        <f aca="true" t="shared" si="1" ref="U27:U43">IF(E27="","",F27)</f>
      </c>
    </row>
    <row r="28" spans="2:21" ht="12.75">
      <c r="B28" s="48"/>
      <c r="C28" s="3"/>
      <c r="D28" s="3"/>
      <c r="E28" s="3"/>
      <c r="F28" s="3"/>
      <c r="G28" s="3"/>
      <c r="H28" s="3"/>
      <c r="I28" s="3"/>
      <c r="J28" s="54"/>
      <c r="K28" s="36">
        <f>C28*P9+G28*IF(O10=TRUE,P10,IF(O11=TRUE,P11,IF(O12=TRUE,P12,IF(O13=TRUE,P13,IF(O14=TRUE,P14,IF(O15=TRUE,P15,0))))))+I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8" s="37">
        <f>D28*P9+H28*IF(O10=TRUE,P10,IF(O11=TRUE,P11,IF(O12=TRUE,P12,IF(O13=TRUE,P13,IF(O14=TRUE,P14,IF(O15=TRUE,P15,0))))))+J28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8" s="41"/>
      <c r="O28" s="41"/>
      <c r="P28" s="41"/>
      <c r="Q28" s="41"/>
      <c r="U28" s="1">
        <f t="shared" si="1"/>
      </c>
    </row>
    <row r="29" spans="2:21" ht="12.75">
      <c r="B29" s="48"/>
      <c r="C29" s="3"/>
      <c r="D29" s="3"/>
      <c r="E29" s="3"/>
      <c r="F29" s="3"/>
      <c r="G29" s="3"/>
      <c r="H29" s="3"/>
      <c r="I29" s="3"/>
      <c r="J29" s="54"/>
      <c r="K29" s="36">
        <f>C29*P9+G29*IF(O10=TRUE,P10,IF(O11=TRUE,P11,IF(O12=TRUE,P12,IF(O13=TRUE,P13,IF(O14=TRUE,P14,IF(O15=TRUE,P15,0))))))+I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29" s="37">
        <f>D29*P9+H29*IF(O10=TRUE,P10,IF(O11=TRUE,P11,IF(O12=TRUE,P12,IF(O13=TRUE,P13,IF(O14=TRUE,P14,IF(O15=TRUE,P15,0))))))+J29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29" s="41"/>
      <c r="O29" s="41"/>
      <c r="P29" s="41"/>
      <c r="Q29" s="41"/>
      <c r="U29" s="1">
        <f t="shared" si="1"/>
      </c>
    </row>
    <row r="30" spans="2:21" ht="12.75">
      <c r="B30" s="48"/>
      <c r="C30" s="3"/>
      <c r="D30" s="3"/>
      <c r="E30" s="3"/>
      <c r="F30" s="3"/>
      <c r="G30" s="3"/>
      <c r="H30" s="3"/>
      <c r="I30" s="3"/>
      <c r="J30" s="54"/>
      <c r="K30" s="36">
        <f>C30*P9+G30*IF(O10=TRUE,P10,IF(O11=TRUE,P11,IF(O12=TRUE,P12,IF(O13=TRUE,P13,IF(O14=TRUE,P14,IF(O15=TRUE,P15,0))))))+I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0" s="37">
        <f>D30*P9+H30*IF(O10=TRUE,P10,IF(O11=TRUE,P11,IF(O12=TRUE,P12,IF(O13=TRUE,P13,IF(O14=TRUE,P14,IF(O15=TRUE,P15,0))))))+J30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0" s="41"/>
      <c r="O30" s="41"/>
      <c r="P30" s="41"/>
      <c r="Q30" s="41"/>
      <c r="U30" s="1">
        <f t="shared" si="1"/>
      </c>
    </row>
    <row r="31" spans="2:21" ht="12.75">
      <c r="B31" s="48"/>
      <c r="C31" s="3"/>
      <c r="D31" s="3"/>
      <c r="E31" s="3"/>
      <c r="F31" s="3"/>
      <c r="G31" s="3"/>
      <c r="H31" s="3"/>
      <c r="I31" s="3"/>
      <c r="J31" s="54"/>
      <c r="K31" s="36">
        <f>C31*P9+G31*IF(O10=TRUE,P10,IF(O11=TRUE,P11,IF(O12=TRUE,P12,IF(O13=TRUE,P13,IF(O14=TRUE,P14,IF(O15=TRUE,P15,0))))))+I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1" s="37">
        <f>D31*P9+H31*IF(O10=TRUE,P10,IF(O11=TRUE,P11,IF(O12=TRUE,P12,IF(O13=TRUE,P13,IF(O14=TRUE,P14,IF(O15=TRUE,P15,0))))))+J31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1" s="41"/>
      <c r="O31" s="41"/>
      <c r="P31" s="41"/>
      <c r="Q31" s="41"/>
      <c r="U31" s="1">
        <f t="shared" si="1"/>
      </c>
    </row>
    <row r="32" spans="2:21" ht="12.75">
      <c r="B32" s="48"/>
      <c r="C32" s="3"/>
      <c r="D32" s="3"/>
      <c r="E32" s="3"/>
      <c r="F32" s="3"/>
      <c r="G32" s="3"/>
      <c r="H32" s="3"/>
      <c r="I32" s="3"/>
      <c r="J32" s="54"/>
      <c r="K32" s="36">
        <f>C32*P9+G32*IF(O10=TRUE,P10,IF(O11=TRUE,P11,IF(O12=TRUE,P12,IF(O13=TRUE,P13,IF(O14=TRUE,P14,IF(O15=TRUE,P15,0))))))+I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2" s="37">
        <f>D32*P9+H32*IF(O10=TRUE,P10,IF(O11=TRUE,P11,IF(O12=TRUE,P12,IF(O13=TRUE,P13,IF(O14=TRUE,P14,IF(O15=TRUE,P15,0))))))+J32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2" s="41"/>
      <c r="O32" s="41"/>
      <c r="P32" s="41"/>
      <c r="Q32" s="41"/>
      <c r="U32" s="1">
        <f t="shared" si="1"/>
      </c>
    </row>
    <row r="33" spans="2:21" ht="12.75">
      <c r="B33" s="48"/>
      <c r="C33" s="3"/>
      <c r="D33" s="3"/>
      <c r="E33" s="3"/>
      <c r="F33" s="3"/>
      <c r="G33" s="3"/>
      <c r="H33" s="3"/>
      <c r="I33" s="3"/>
      <c r="J33" s="54"/>
      <c r="K33" s="36">
        <f>C33*P9+G33*IF(O10=TRUE,P10,IF(O11=TRUE,P11,IF(O12=TRUE,P12,IF(O13=TRUE,P13,IF(O14=TRUE,P14,IF(O15=TRUE,P15,0))))))+I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3" s="37">
        <f>D33*P9+H33*IF(O10=TRUE,P10,IF(O11=TRUE,P11,IF(O12=TRUE,P12,IF(O13=TRUE,P13,IF(O14=TRUE,P14,IF(O15=TRUE,P15,0))))))+J33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3" s="41"/>
      <c r="O33" s="41"/>
      <c r="P33" s="41"/>
      <c r="Q33" s="41"/>
      <c r="U33" s="1">
        <f t="shared" si="1"/>
      </c>
    </row>
    <row r="34" spans="2:21" ht="12.75">
      <c r="B34" s="48"/>
      <c r="C34" s="3"/>
      <c r="D34" s="3"/>
      <c r="E34" s="3"/>
      <c r="F34" s="3"/>
      <c r="G34" s="3"/>
      <c r="H34" s="3"/>
      <c r="I34" s="3"/>
      <c r="J34" s="54"/>
      <c r="K34" s="36">
        <f>C34*P9+G34*IF(O10=TRUE,P10,IF(O11=TRUE,P11,IF(O12=TRUE,P12,IF(O13=TRUE,P13,IF(O14=TRUE,P14,IF(O15=TRUE,P15,0))))))+I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4" s="37">
        <f>D34*P9+H34*IF(O10=TRUE,P10,IF(O11=TRUE,P11,IF(O12=TRUE,P12,IF(O13=TRUE,P13,IF(O14=TRUE,P14,IF(O15=TRUE,P15,0))))))+J34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4" s="41"/>
      <c r="O34" s="41"/>
      <c r="P34" s="41"/>
      <c r="Q34" s="41"/>
      <c r="U34" s="1">
        <f t="shared" si="1"/>
      </c>
    </row>
    <row r="35" spans="2:21" ht="12.75">
      <c r="B35" s="48"/>
      <c r="C35" s="3"/>
      <c r="D35" s="3"/>
      <c r="E35" s="3"/>
      <c r="F35" s="3"/>
      <c r="G35" s="3"/>
      <c r="H35" s="3"/>
      <c r="I35" s="3"/>
      <c r="J35" s="54"/>
      <c r="K35" s="36">
        <f>C35*P9+G35*IF(O10=TRUE,P10,IF(O11=TRUE,P11,IF(O12=TRUE,P12,IF(O13=TRUE,P13,IF(O14=TRUE,P14,IF(O15=TRUE,P15,0))))))+I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5" s="37">
        <f>D35*P9+H35*IF(O10=TRUE,P10,IF(O11=TRUE,P11,IF(O12=TRUE,P12,IF(O13=TRUE,P13,IF(O14=TRUE,P14,IF(O15=TRUE,P15,0))))))+J35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5" s="41"/>
      <c r="O35" s="41"/>
      <c r="P35" s="41"/>
      <c r="Q35" s="41"/>
      <c r="U35" s="1">
        <f t="shared" si="1"/>
      </c>
    </row>
    <row r="36" spans="2:21" ht="12.75">
      <c r="B36" s="48"/>
      <c r="C36" s="3"/>
      <c r="D36" s="3"/>
      <c r="E36" s="3"/>
      <c r="F36" s="3"/>
      <c r="G36" s="3"/>
      <c r="H36" s="3"/>
      <c r="I36" s="3"/>
      <c r="J36" s="54"/>
      <c r="K36" s="36">
        <f>C36*P9+G36*IF(O10=TRUE,P10,IF(O11=TRUE,P11,IF(O12=TRUE,P12,IF(O13=TRUE,P13,IF(O14=TRUE,P14,IF(O15=TRUE,P15,0))))))+I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6" s="37">
        <f>D36*P9+H36*IF(O10=TRUE,P10,IF(O11=TRUE,P11,IF(O12=TRUE,P12,IF(O13=TRUE,P13,IF(O14=TRUE,P14,IF(O15=TRUE,P15,0))))))+J36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6" s="41"/>
      <c r="O36" s="41"/>
      <c r="P36" s="41"/>
      <c r="Q36" s="41"/>
      <c r="U36" s="1">
        <f t="shared" si="1"/>
      </c>
    </row>
    <row r="37" spans="2:21" ht="12.75">
      <c r="B37" s="48"/>
      <c r="C37" s="3"/>
      <c r="D37" s="3"/>
      <c r="E37" s="3"/>
      <c r="F37" s="3"/>
      <c r="G37" s="3"/>
      <c r="H37" s="3"/>
      <c r="I37" s="3"/>
      <c r="J37" s="54"/>
      <c r="K37" s="36">
        <f>C37*P9+G37*IF(O10=TRUE,P10,IF(O11=TRUE,P11,IF(O12=TRUE,P12,IF(O13=TRUE,P13,IF(O14=TRUE,P14,IF(O15=TRUE,P15,0))))))+I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7" s="37">
        <f>D37*P9+H37*IF(O10=TRUE,P10,IF(O11=TRUE,P11,IF(O12=TRUE,P12,IF(O13=TRUE,P13,IF(O14=TRUE,P14,IF(O15=TRUE,P15,0))))))+J37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7" s="41"/>
      <c r="O37" s="41"/>
      <c r="P37" s="41"/>
      <c r="Q37" s="41"/>
      <c r="U37" s="1">
        <f t="shared" si="1"/>
      </c>
    </row>
    <row r="38" spans="2:21" ht="12.75">
      <c r="B38" s="48"/>
      <c r="C38" s="3"/>
      <c r="D38" s="3"/>
      <c r="E38" s="3"/>
      <c r="F38" s="3"/>
      <c r="G38" s="3"/>
      <c r="H38" s="3"/>
      <c r="I38" s="3"/>
      <c r="J38" s="54"/>
      <c r="K38" s="36">
        <f>C38*P9+G38*IF(O10=TRUE,P10,IF(O11=TRUE,P11,IF(O12=TRUE,P12,IF(O13=TRUE,P13,IF(O14=TRUE,P14,IF(O15=TRUE,P15,0))))))+I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8" s="37">
        <f>D38*P9+H38*IF(O10=TRUE,P10,IF(O11=TRUE,P11,IF(O12=TRUE,P12,IF(O13=TRUE,P13,IF(O14=TRUE,P14,IF(O15=TRUE,P15,0))))))+J38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8" s="41"/>
      <c r="O38" s="41"/>
      <c r="P38" s="41"/>
      <c r="Q38" s="41"/>
      <c r="U38" s="1">
        <f t="shared" si="1"/>
      </c>
    </row>
    <row r="39" spans="2:21" ht="12.75">
      <c r="B39" s="48"/>
      <c r="C39" s="3"/>
      <c r="D39" s="3"/>
      <c r="E39" s="3"/>
      <c r="F39" s="3"/>
      <c r="G39" s="3"/>
      <c r="H39" s="3"/>
      <c r="I39" s="3"/>
      <c r="J39" s="54"/>
      <c r="K39" s="36">
        <f>C39*P9+G39*IF(O10=TRUE,P10,IF(O11=TRUE,P11,IF(O12=TRUE,P12,IF(O13=TRUE,P13,IF(O14=TRUE,P14,IF(O15=TRUE,P15,0))))))+I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39" s="37">
        <f>D39*P9+H39*IF(O10=TRUE,P10,IF(O11=TRUE,P11,IF(O12=TRUE,P12,IF(O13=TRUE,P13,IF(O14=TRUE,P14,IF(O15=TRUE,P15,0))))))+J39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39" s="42"/>
      <c r="O39" s="41"/>
      <c r="P39" s="41"/>
      <c r="Q39" s="41"/>
      <c r="U39" s="1">
        <f t="shared" si="1"/>
      </c>
    </row>
    <row r="40" spans="2:21" ht="12.75">
      <c r="B40" s="48"/>
      <c r="C40" s="3"/>
      <c r="D40" s="3"/>
      <c r="E40" s="3"/>
      <c r="F40" s="3"/>
      <c r="G40" s="3"/>
      <c r="H40" s="3"/>
      <c r="I40" s="3"/>
      <c r="J40" s="54"/>
      <c r="K40" s="36">
        <f>C40*P9+G40*IF(O10=TRUE,P10,IF(O11=TRUE,P11,IF(O12=TRUE,P12,IF(O13=TRUE,P13,IF(O14=TRUE,P14,IF(O15=TRUE,P15,0))))))+I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0" s="37">
        <f>D40*P9+H40*IF(O10=TRUE,P10,IF(O11=TRUE,P11,IF(O12=TRUE,P12,IF(O13=TRUE,P13,IF(O14=TRUE,P14,IF(O15=TRUE,P15,0))))))+J40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0" s="41"/>
      <c r="O40" s="41"/>
      <c r="P40" s="41"/>
      <c r="Q40" s="41"/>
      <c r="U40" s="1">
        <f t="shared" si="1"/>
      </c>
    </row>
    <row r="41" spans="2:21" ht="12.75">
      <c r="B41" s="48"/>
      <c r="C41" s="3"/>
      <c r="D41" s="3"/>
      <c r="E41" s="3"/>
      <c r="F41" s="3"/>
      <c r="G41" s="3"/>
      <c r="H41" s="3"/>
      <c r="I41" s="3"/>
      <c r="J41" s="54"/>
      <c r="K41" s="36">
        <f>C41*P9+G41*IF(O10=TRUE,P10,IF(O11=TRUE,P11,IF(O12=TRUE,P12,IF(O13=TRUE,P13,IF(O14=TRUE,P14,IF(O15=TRUE,P15,0))))))+I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1" s="37">
        <f>D41*P9+H41*IF(O10=TRUE,P10,IF(O11=TRUE,P11,IF(O12=TRUE,P12,IF(O13=TRUE,P13,IF(O14=TRUE,P14,IF(O15=TRUE,P15,0))))))+J41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1" s="42"/>
      <c r="O41" s="41"/>
      <c r="P41" s="41"/>
      <c r="Q41" s="41"/>
      <c r="U41" s="1">
        <f t="shared" si="1"/>
      </c>
    </row>
    <row r="42" spans="2:21" ht="12.75">
      <c r="B42" s="48"/>
      <c r="C42" s="3"/>
      <c r="D42" s="3"/>
      <c r="E42" s="3"/>
      <c r="F42" s="3"/>
      <c r="G42" s="3"/>
      <c r="H42" s="3"/>
      <c r="I42" s="3"/>
      <c r="J42" s="54"/>
      <c r="K42" s="36">
        <f>C42*P9+G42*IF(O10=TRUE,P10,IF(O11=TRUE,P11,IF(O12=TRUE,P12,IF(O13=TRUE,P13,IF(O14=TRUE,P14,IF(O15=TRUE,P15,0))))))+I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2" s="37">
        <f>D42*P9+H42*IF(O10=TRUE,P10,IF(O11=TRUE,P11,IF(O12=TRUE,P12,IF(O13=TRUE,P13,IF(O14=TRUE,P14,IF(O15=TRUE,P15,0))))))+J42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2" s="41"/>
      <c r="O42" s="41"/>
      <c r="P42" s="41"/>
      <c r="Q42" s="41"/>
      <c r="U42" s="1">
        <f t="shared" si="1"/>
      </c>
    </row>
    <row r="43" spans="2:21" ht="13.5" thickBot="1">
      <c r="B43" s="55"/>
      <c r="C43" s="56"/>
      <c r="D43" s="56"/>
      <c r="E43" s="56"/>
      <c r="F43" s="56"/>
      <c r="G43" s="56"/>
      <c r="H43" s="56"/>
      <c r="I43" s="56"/>
      <c r="J43" s="57"/>
      <c r="K43" s="38">
        <f>C43*P9+G43*IF(O10=TRUE,P10,IF(O11=TRUE,P11,IF(O12=TRUE,P12,IF(O13=TRUE,P13,IF(O14=TRUE,P14,IF(O15=TRUE,P15,0))))))+I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L43" s="39">
        <f>D43*P9+H43*IF(O10=TRUE,P10,IF(O11=TRUE,P11,IF(O12=TRUE,P12,IF(O13=TRUE,P13,IF(O14=TRUE,P14,IF(O15=TRUE,P15,0))))))+J43*IF(AND(O10=TRUE,O11=TRUE),P11,IF(AND(OR(O10=TRUE,O11=TRUE),O12=TRUE),P12,IF(AND(OR(O10=TRUE,O11=TRUE,O12=TRUE),O13=TRUE),P13,IF(AND(OR(O10=TRUE,O11=TRUE,O12=TRUE,O13=TRUE),O14=TRUE),P14,IF(AND(OR(O10=TRUE,O11=TRUE,O12=TRUE,O13=TRUE,O14=TRUE),O15=TRUE),P15,0)))))</f>
        <v>0</v>
      </c>
      <c r="N43" s="41"/>
      <c r="O43" s="41"/>
      <c r="P43" s="41"/>
      <c r="Q43" s="41"/>
      <c r="U43" s="1">
        <f t="shared" si="1"/>
      </c>
    </row>
    <row r="44" spans="2:12" ht="27.75" customHeight="1" thickBot="1">
      <c r="B44" s="6" t="s">
        <v>4</v>
      </c>
      <c r="C44" s="19">
        <f aca="true" t="shared" si="2" ref="C44:L44">SUM(C26:C43)</f>
        <v>0</v>
      </c>
      <c r="D44" s="19">
        <f t="shared" si="2"/>
        <v>0</v>
      </c>
      <c r="E44" s="19">
        <f>MAX(E26:E43)</f>
        <v>0</v>
      </c>
      <c r="F44" s="19">
        <f>MAX(F26:F43)</f>
        <v>0</v>
      </c>
      <c r="G44" s="19">
        <f t="shared" si="2"/>
        <v>0</v>
      </c>
      <c r="H44" s="19">
        <f t="shared" si="2"/>
        <v>0</v>
      </c>
      <c r="I44" s="19">
        <f t="shared" si="2"/>
        <v>0</v>
      </c>
      <c r="J44" s="20">
        <f t="shared" si="2"/>
        <v>0</v>
      </c>
      <c r="K44" s="21">
        <f t="shared" si="2"/>
        <v>0</v>
      </c>
      <c r="L44" s="19">
        <f t="shared" si="2"/>
        <v>0</v>
      </c>
    </row>
    <row r="45" spans="2:12" ht="27.75" customHeight="1" thickBot="1">
      <c r="B45" s="6" t="s">
        <v>33</v>
      </c>
      <c r="C45" s="21">
        <f>0+IF(C26="",0,C26)+IF(C27="",0,C27)+IF(C28="",0,C28)+IF(C29="",0,C29)+IF(C30="",0,C30)+IF(C31="",0,C31)+IF(C32="",0,C32)+IF(C33="",0,C33)+IF(C34="",0,C34)+IF(C35="",0,C35)+IF(C36="",0,C36)+IF(C37="",0,C37)+IF(C38="",0,C38)+IF(C39="",0,C39)+IF(C40="",0,C40)+IF(C41="",0,C41)+IF(C42="",0,C42)+IF(C43="",0,C43)</f>
        <v>0</v>
      </c>
      <c r="D45" s="21">
        <f>0+IF(C26="",0,D26)+IF(C27="",0,D27)+IF(C28="",0,D28)+IF(C29="",0,D29)+IF(C30="",0,D30)+IF(C31="",0,D31)+IF(C32="",0,D32)+IF(C33="",0,D33)+IF(C34="",0,D34)+IF(C35="",0,D35)+IF(C36="",0,D36)+IF(C37="",0,D37)+IF(C38="",0,D38)+IF(C39="",0,D39)+IF(C40="",0,D40)+IF(C41="",0,D41)+IF(C42="",0,D42)+IF(C43="",0,D43)</f>
        <v>0</v>
      </c>
      <c r="E45" s="21">
        <f>MAX(E26:E43)</f>
        <v>0</v>
      </c>
      <c r="F45" s="21">
        <f>MAX(U26:U43)</f>
        <v>0</v>
      </c>
      <c r="G45" s="21">
        <f>0+IF(G26="",0,G26)+IF(G27="",0,G27)+IF(G28="",0,G28)+IF(G29="",0,G29)+IF(G30="",0,G30)+IF(G31="",0,G31)+IF(G32="",0,G32)+IF(G33="",0,G33)+IF(G34="",0,G34)+IF(G35="",0,G35)+IF(G36="",0,G36)+IF(G37="",0,G37)+IF(G38="",0,G38)+IF(G39="",0,G39)+IF(G40="",0,G40)+IF(G41="",0,G41)+IF(G42="",0,G42)+IF(G43="",0,G43)</f>
        <v>0</v>
      </c>
      <c r="H45" s="21">
        <f>0+IF(G26="",0,H26)+IF(G27="",0,H27)+IF(G28="",0,H28)+IF(G29="",0,H29)+IF(G30="",0,H30)+IF(G31="",0,H31)+IF(G32="",0,H32)+IF(G33="",0,H33)+IF(G34="",0,H34)+IF(G35="",0,H35)+IF(G36="",0,H36)+IF(G37="",0,H37)+IF(G38="",0,H38)+IF(G39="",0,H39)+IF(G40="",0,H40)+IF(G41="",0,H41)+IF(G42="",0,H42)+IF(G43="",0,H43)</f>
        <v>0</v>
      </c>
      <c r="I45" s="21">
        <f>0+IF(I26="",0,I26)+IF(I27="",0,I27)+IF(I28="",0,I28)+IF(I29="",0,I29)+IF(I30="",0,I30)+IF(I31="",0,I31)+IF(I32="",0,I32)+IF(I33="",0,I33)+IF(I34="",0,I34)+IF(I35="",0,I35)+IF(I36="",0,I36)+IF(I37="",0,I37)+IF(I38="",0,I38)+IF(I39="",0,I39)+IF(I40="",0,I40)+IF(I41="",0,I41)+IF(I42="",0,I42)+IF(I43="",0,I43)</f>
        <v>0</v>
      </c>
      <c r="J45" s="21">
        <f>0+IF(I26="",0,J26)+IF(I27="",0,J27)+IF(I28="",0,J28)+IF(I29="",0,J29)+IF(I30="",0,J30)+IF(I31="",0,J31)+IF(I32="",0,J32)+IF(I33="",0,J33)+IF(I34="",0,J34)+IF(I35="",0,J35)+IF(I36="",0,J36)+IF(I37="",0,J37)+IF(I38="",0,J38)+IF(I39="",0,J39)+IF(I40="",0,J40)+IF(I41="",0,J41)+IF(I42="",0,J42)+IF(I43="",0,J43)</f>
        <v>0</v>
      </c>
      <c r="K45" s="21">
        <f>0+IF(K26="",0,K26)+IF(K27="",0,K27)+IF(K28="",0,K28)+IF(K29="",0,K29)+IF(K30="",0,K30)+IF(K31="",0,K31)+IF(K32="",0,K32)+IF(K33="",0,K33)+IF(K34="",0,K34)+IF(K35="",0,K35)+IF(K36="",0,K36)+IF(K37="",0,K37)+IF(K38="",0,K38)+IF(K39="",0,K39)+IF(K40="",0,K40)+IF(K41="",0,K41)+IF(K42="",0,K42)+IF(K43="",0,K43)</f>
        <v>0</v>
      </c>
      <c r="L45" s="21">
        <f>0+IF(K26="",0,L26)+IF(K27="",0,L27)+IF(K28="",0,L28)+IF(K29="",0,L29)+IF(K30="",0,L30)+IF(K31="",0,L31)+IF(K32="",0,L32)+IF(K33="",0,L33)+IF(K34="",0,L34)+IF(K35="",0,L35)+IF(K36="",0,L36)+IF(K37="",0,L37)+IF(K38="",0,L38)+IF(K39="",0,L39)+IF(K40="",0,L40)+IF(K41="",0,L41)+IF(K42="",0,L42)+IF(K43="",0,L43)</f>
        <v>0</v>
      </c>
    </row>
    <row r="46" spans="2:12" s="1" customFormat="1" ht="39.75" customHeight="1" thickBot="1">
      <c r="B46" s="26" t="s">
        <v>32</v>
      </c>
      <c r="C46" s="67">
        <f>IF(D45=0,0,C45/D45)</f>
        <v>0</v>
      </c>
      <c r="D46" s="68"/>
      <c r="E46" s="67">
        <f>IF(F45=0,0,E45/F45)</f>
        <v>0</v>
      </c>
      <c r="F46" s="68"/>
      <c r="G46" s="67">
        <f>IF(H45=0,0,G45/H45)</f>
        <v>0</v>
      </c>
      <c r="H46" s="68"/>
      <c r="I46" s="67">
        <f>IF(J45=0,0,I45/J45)</f>
        <v>0</v>
      </c>
      <c r="J46" s="68"/>
      <c r="K46" s="67">
        <f>IF(L45=0,0,K45/L45)</f>
        <v>0</v>
      </c>
      <c r="L46" s="68"/>
    </row>
    <row r="47" ht="12.75">
      <c r="B47" s="40" t="s">
        <v>30</v>
      </c>
    </row>
    <row r="48" spans="2:5" ht="12.75">
      <c r="B48" s="78" t="s">
        <v>34</v>
      </c>
      <c r="C48" s="78"/>
      <c r="D48" s="78"/>
      <c r="E48" s="78"/>
    </row>
    <row r="49" spans="2:5" ht="12.75">
      <c r="B49" s="78" t="s">
        <v>31</v>
      </c>
      <c r="C49" s="78"/>
      <c r="D49" s="78"/>
      <c r="E49" s="78"/>
    </row>
  </sheetData>
  <sheetProtection password="CCAC" sheet="1" objects="1" scenarios="1"/>
  <mergeCells count="18">
    <mergeCell ref="G23:H23"/>
    <mergeCell ref="L23:L25"/>
    <mergeCell ref="B48:E48"/>
    <mergeCell ref="B49:E49"/>
    <mergeCell ref="D1:F7"/>
    <mergeCell ref="E46:F46"/>
    <mergeCell ref="D20:J20"/>
    <mergeCell ref="I23:J23"/>
    <mergeCell ref="P6:Q6"/>
    <mergeCell ref="K23:K25"/>
    <mergeCell ref="B21:C21"/>
    <mergeCell ref="D21:F21"/>
    <mergeCell ref="K46:L46"/>
    <mergeCell ref="B22:C22"/>
    <mergeCell ref="C46:D46"/>
    <mergeCell ref="G46:H46"/>
    <mergeCell ref="I46:J46"/>
    <mergeCell ref="C23:F23"/>
  </mergeCells>
  <conditionalFormatting sqref="C46:L46">
    <cfRule type="cellIs" priority="1" dxfId="0" operator="greaterThan" stopIfTrue="1">
      <formula>1</formula>
    </cfRule>
  </conditionalFormatting>
  <printOptions/>
  <pageMargins left="0.5" right="0.5" top="1.25" bottom="0.75" header="0" footer="1"/>
  <pageSetup fitToHeight="3" horizontalDpi="600" verticalDpi="600" orientation="landscape" scale="84" r:id="rId4"/>
  <rowBreaks count="3" manualBreakCount="3">
    <brk id="49" max="11" man="1"/>
    <brk id="50" max="11" man="1"/>
    <brk id="9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Yih</dc:creator>
  <cp:keywords/>
  <dc:description/>
  <cp:lastModifiedBy>Jennifer Kalez</cp:lastModifiedBy>
  <cp:lastPrinted>2004-08-27T18:13:19Z</cp:lastPrinted>
  <dcterms:created xsi:type="dcterms:W3CDTF">2003-07-03T22:39:41Z</dcterms:created>
  <dcterms:modified xsi:type="dcterms:W3CDTF">2016-09-22T21:59:04Z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display_urn:schemas-microsoft-com:office:office#Editor">
    <vt:lpwstr>OR\jennifer.kalez</vt:lpwstr>
  </property>
  <property fmtid="{D5CDD505-2E9C-101B-9397-08002B2CF9AE}" pid="4" name="xd_Signature">
    <vt:lpwstr/>
  </property>
  <property fmtid="{D5CDD505-2E9C-101B-9397-08002B2CF9AE}" pid="5" name="Order">
    <vt:lpwstr>100.000000000000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RetentionPeriodDate">
    <vt:lpwstr/>
  </property>
  <property fmtid="{D5CDD505-2E9C-101B-9397-08002B2CF9AE}" pid="10" name="display_urn:schemas-microsoft-com:office:office#Author">
    <vt:lpwstr>OR\jennifer.kalez</vt:lpwstr>
  </property>
  <property fmtid="{D5CDD505-2E9C-101B-9397-08002B2CF9AE}" pid="11" name="Metadata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RoutingRuleDescription">
    <vt:lpwstr/>
  </property>
</Properties>
</file>