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mments1.xml" ContentType="application/vnd.openxmlformats-officedocument.spreadsheetml.comment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E0A" lockStructure="1"/>
  <bookViews>
    <workbookView xWindow="-135" yWindow="495" windowWidth="19320" windowHeight="11640" tabRatio="706"/>
  </bookViews>
  <sheets>
    <sheet name="Measure 4" sheetId="4" r:id="rId1"/>
    <sheet name="Default U-Factors" sheetId="5" state="hidden" r:id="rId2"/>
    <sheet name="Windows Overall U-Factor" sheetId="6" r:id="rId3"/>
    <sheet name="Doors Overall U-Factor" sheetId="7" r:id="rId4"/>
    <sheet name="Skylights Overall U-Factor" sheetId="8" r:id="rId5"/>
    <sheet name="Walls Overall U-Factor" sheetId="9" r:id="rId6"/>
  </sheets>
  <definedNames>
    <definedName name="_xlnm.Print_Area" localSheetId="0">'Measure 4'!$A$1:$I$45</definedName>
  </definedNames>
  <calcPr calcId="145621"/>
</workbook>
</file>

<file path=xl/calcChain.xml><?xml version="1.0" encoding="utf-8"?>
<calcChain xmlns="http://schemas.openxmlformats.org/spreadsheetml/2006/main">
  <c r="E25" i="4" l="1"/>
  <c r="E28" i="4" l="1"/>
  <c r="D23" i="4" l="1"/>
  <c r="E24" i="4" l="1"/>
  <c r="E27" i="4" l="1"/>
  <c r="E23" i="4"/>
  <c r="H15" i="7" l="1"/>
  <c r="I15" i="7" s="1"/>
  <c r="E38" i="4" s="1"/>
  <c r="C15" i="7"/>
  <c r="D37" i="4" s="1"/>
  <c r="D38" i="4" l="1"/>
  <c r="D15" i="7"/>
  <c r="E37" i="4" s="1"/>
  <c r="G16" i="8"/>
  <c r="F16" i="8"/>
  <c r="F36" i="6"/>
  <c r="G36" i="6" s="1"/>
  <c r="F10" i="4"/>
  <c r="F12" i="4"/>
  <c r="F15" i="4"/>
  <c r="C16" i="8" l="1"/>
  <c r="H47" i="7" l="1"/>
  <c r="I47" i="7" s="1"/>
  <c r="C47" i="7"/>
  <c r="D47" i="7" s="1"/>
  <c r="C45" i="9"/>
  <c r="D45" i="9" s="1"/>
  <c r="C15" i="9"/>
  <c r="D15" i="9" s="1"/>
  <c r="E26" i="4" s="1"/>
  <c r="B16" i="8"/>
  <c r="D36" i="4" s="1"/>
  <c r="E36" i="4" l="1"/>
  <c r="D26" i="4"/>
  <c r="B36" i="6"/>
  <c r="F26" i="4" l="1"/>
  <c r="D25" i="4"/>
  <c r="D35" i="4"/>
  <c r="C36" i="6"/>
  <c r="E35" i="4" s="1"/>
  <c r="D28" i="4" l="1"/>
  <c r="D27" i="4"/>
  <c r="F37" i="4" l="1"/>
  <c r="F36" i="4" l="1"/>
  <c r="F17" i="4"/>
  <c r="D24" i="4"/>
  <c r="F35" i="4" l="1"/>
  <c r="F27" i="4"/>
  <c r="F31" i="4"/>
  <c r="F24" i="4"/>
  <c r="F23" i="4"/>
  <c r="F16" i="4"/>
  <c r="F14" i="4"/>
  <c r="F13" i="4"/>
  <c r="F11" i="4"/>
  <c r="F28" i="4" l="1"/>
  <c r="F19" i="4"/>
  <c r="F38" i="4"/>
  <c r="F25" i="4"/>
  <c r="F18" i="4"/>
  <c r="F20" i="4" l="1"/>
  <c r="F39" i="4"/>
  <c r="G40" i="4" l="1"/>
  <c r="F41" i="4"/>
  <c r="H40" i="4" s="1"/>
  <c r="F40" i="4" l="1"/>
</calcChain>
</file>

<file path=xl/comments1.xml><?xml version="1.0" encoding="utf-8"?>
<comments xmlns="http://schemas.openxmlformats.org/spreadsheetml/2006/main">
  <authors>
    <author>Mark Heizer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>Mark Heizer:</t>
        </r>
        <r>
          <rPr>
            <sz val="8"/>
            <color indexed="81"/>
            <rFont val="Tahoma"/>
            <family val="2"/>
          </rPr>
          <t xml:space="preserve">
Need instruction note on the base case areas: input total areas. Windows, skylights and doors must match total from Overall Window and Door sheets (see table below)</t>
        </r>
      </text>
    </comment>
  </commentList>
</comments>
</file>

<file path=xl/sharedStrings.xml><?xml version="1.0" encoding="utf-8"?>
<sst xmlns="http://schemas.openxmlformats.org/spreadsheetml/2006/main" count="452" uniqueCount="262">
  <si>
    <t>BUILDING COMPONENTS</t>
  </si>
  <si>
    <t>Flat ceilings</t>
  </si>
  <si>
    <t>Vaulted ceilings</t>
  </si>
  <si>
    <t>Conventional wood-framed walls</t>
  </si>
  <si>
    <t>Underfloor</t>
  </si>
  <si>
    <t>Areas</t>
  </si>
  <si>
    <t>U-factor</t>
  </si>
  <si>
    <t>Areas x U</t>
  </si>
  <si>
    <t>Standard Base Case</t>
  </si>
  <si>
    <r>
      <t>Slab edge (</t>
    </r>
    <r>
      <rPr>
        <i/>
        <sz val="10"/>
        <color theme="1"/>
        <rFont val="Arial"/>
        <family val="2"/>
      </rPr>
      <t>enter lineal feet</t>
    </r>
    <r>
      <rPr>
        <sz val="10"/>
        <color theme="1"/>
        <rFont val="Arial"/>
        <family val="2"/>
      </rPr>
      <t>)</t>
    </r>
  </si>
  <si>
    <t>Sum</t>
  </si>
  <si>
    <t>R-Value</t>
  </si>
  <si>
    <r>
      <rPr>
        <b/>
        <i/>
        <u/>
        <sz val="10"/>
        <color theme="1"/>
        <rFont val="Arial"/>
        <family val="2"/>
      </rPr>
      <t>I</t>
    </r>
    <r>
      <rPr>
        <sz val="10"/>
        <color theme="1"/>
        <rFont val="Arial"/>
        <family val="2"/>
      </rPr>
      <t xml:space="preserve">nsulated </t>
    </r>
    <r>
      <rPr>
        <b/>
        <i/>
        <u/>
        <sz val="10"/>
        <color theme="1"/>
        <rFont val="Arial"/>
        <family val="2"/>
      </rPr>
      <t>C</t>
    </r>
    <r>
      <rPr>
        <sz val="10"/>
        <color theme="1"/>
        <rFont val="Arial"/>
        <family val="2"/>
      </rPr>
      <t>oncrete</t>
    </r>
    <r>
      <rPr>
        <b/>
        <sz val="10"/>
        <color theme="1"/>
        <rFont val="Arial"/>
        <family val="2"/>
      </rPr>
      <t xml:space="preserve"> </t>
    </r>
    <r>
      <rPr>
        <b/>
        <i/>
        <u/>
        <sz val="10"/>
        <color theme="1"/>
        <rFont val="Arial"/>
        <family val="2"/>
      </rPr>
      <t>F</t>
    </r>
    <r>
      <rPr>
        <sz val="10"/>
        <color theme="1"/>
        <rFont val="Arial"/>
        <family val="2"/>
      </rPr>
      <t>orm Walls</t>
    </r>
  </si>
  <si>
    <t>FLAT CEILINGS</t>
  </si>
  <si>
    <t>EXTERIOR WALLS</t>
  </si>
  <si>
    <t>Insulation</t>
  </si>
  <si>
    <t>Type</t>
  </si>
  <si>
    <t>U-Factor</t>
  </si>
  <si>
    <t>VAULTED CEILINGS</t>
  </si>
  <si>
    <t>FLOORS</t>
  </si>
  <si>
    <t>SLAB-ON-Grade</t>
  </si>
  <si>
    <t>R-21, Rafter framing</t>
  </si>
  <si>
    <t>R-30, Rafter framing</t>
  </si>
  <si>
    <t>R-38, Rafter framing</t>
  </si>
  <si>
    <t>R-21, Scissor truss</t>
  </si>
  <si>
    <t>R-30, Scissor truss</t>
  </si>
  <si>
    <t>R-38, Scissor truss</t>
  </si>
  <si>
    <t>R-49, Scissor truss</t>
  </si>
  <si>
    <t>R-30, Advanced scissor truss</t>
  </si>
  <si>
    <t>R-38, Advanced scissor truss</t>
  </si>
  <si>
    <t>R-49, Advanced scissor truss</t>
  </si>
  <si>
    <t>R-38, Conventional framing</t>
  </si>
  <si>
    <t>R-49, Conventional framing</t>
  </si>
  <si>
    <t>R-38, =&gt; 8/12 roof pitch</t>
  </si>
  <si>
    <t>R-49, =&gt; 8/12 roof pitch</t>
  </si>
  <si>
    <t>R-21, Underfloor</t>
  </si>
  <si>
    <t>R-25, Underfloor</t>
  </si>
  <si>
    <t>R-30, Underfloor</t>
  </si>
  <si>
    <t>R-10, Slab edge</t>
  </si>
  <si>
    <t>R-15, Slab edge</t>
  </si>
  <si>
    <t>R-14.88, 4 1/2" EPS foam core panel</t>
  </si>
  <si>
    <t>R-22.58, 6 1/4" EPS foam core panel</t>
  </si>
  <si>
    <t>R-29.31, 8 1/4" EPS foam core panel</t>
  </si>
  <si>
    <t>R-29, 8 1/4" EPS foam core panel</t>
  </si>
  <si>
    <t>R-37, 10 1/4" EPS foam core panel</t>
  </si>
  <si>
    <t>R-44, 12 1/4" EPS foam core panel</t>
  </si>
  <si>
    <t>R-15, 0, Conventional framing</t>
  </si>
  <si>
    <t>R-15, 0, Intermadiate framing</t>
  </si>
  <si>
    <t>R-19, 0, Conventional framing</t>
  </si>
  <si>
    <t>R-21, 0, Conventional framing</t>
  </si>
  <si>
    <t>R-19, 0, Intermadiate framing</t>
  </si>
  <si>
    <t>R-21, 0, Intermadiate framing</t>
  </si>
  <si>
    <t>R-19, 0, Advanced framing</t>
  </si>
  <si>
    <t>R-21, 0, Advanced framing</t>
  </si>
  <si>
    <t>R-11, 3.5, Conventional framing</t>
  </si>
  <si>
    <t>R-13, 3.5, Conventional framing</t>
  </si>
  <si>
    <t>R-15, 3.5, Conventional framing</t>
  </si>
  <si>
    <t>R-19, 3.5, Conventional framing</t>
  </si>
  <si>
    <t>R-21, 3.5, Conventional framing</t>
  </si>
  <si>
    <t>R-11, 5, Conventional framing</t>
  </si>
  <si>
    <t>R-13, 5, Conventional framing</t>
  </si>
  <si>
    <t>R-15, 5, Conventional framing</t>
  </si>
  <si>
    <t>R-19, 5, Conventional framing</t>
  </si>
  <si>
    <t>R-21, 5, Conventional framing</t>
  </si>
  <si>
    <t>R-11, 7, Conventional framing</t>
  </si>
  <si>
    <t>R-13, 7, Conventional framing</t>
  </si>
  <si>
    <t>R-15, 7, Conventional framing</t>
  </si>
  <si>
    <t>R-19, 7, Conventional framing</t>
  </si>
  <si>
    <t>R-21, 7, Conventional framing</t>
  </si>
  <si>
    <t>R-11, 3.5, Advanced framing</t>
  </si>
  <si>
    <t>R-13, 3.5, Advanced framing</t>
  </si>
  <si>
    <t>R-15, 3.5, Advanced framing</t>
  </si>
  <si>
    <t>R-19, 3.5, Advanced framing</t>
  </si>
  <si>
    <t>R-21, 3.5, Advanced framing</t>
  </si>
  <si>
    <t>R-11, 5, Advanced framing</t>
  </si>
  <si>
    <t>R-13, 5, Advanced framing</t>
  </si>
  <si>
    <t>R-15, 5, Advanced framing</t>
  </si>
  <si>
    <t>R-19, 5, Advanced framing</t>
  </si>
  <si>
    <t>R-21, 5, Advanced framing</t>
  </si>
  <si>
    <t>R-11, 7, Advanced framing</t>
  </si>
  <si>
    <t>R-13, 7, Advanced framing</t>
  </si>
  <si>
    <t>R-15, 7, Advanced framing</t>
  </si>
  <si>
    <t>R-19, 7, Advanced framing</t>
  </si>
  <si>
    <t>R-21, 7, Advanced framing</t>
  </si>
  <si>
    <t>Construction Type</t>
  </si>
  <si>
    <t>Continuous Insulation,</t>
  </si>
  <si>
    <t>Insulation,</t>
  </si>
  <si>
    <t>SELECT ITEM</t>
  </si>
  <si>
    <t>Brand &amp; Model Number (provide product cut sheets)</t>
  </si>
  <si>
    <t>Notes</t>
  </si>
  <si>
    <t xml:space="preserve"> BUILDING COMPONENTS</t>
  </si>
  <si>
    <t xml:space="preserve"> Flat ceilings</t>
  </si>
  <si>
    <t xml:space="preserve"> Vaulted ceilings</t>
  </si>
  <si>
    <t xml:space="preserve"> Underfloor</t>
  </si>
  <si>
    <r>
      <t xml:space="preserve"> Slab edge (</t>
    </r>
    <r>
      <rPr>
        <i/>
        <sz val="10"/>
        <color theme="1"/>
        <rFont val="Arial"/>
        <family val="2"/>
      </rPr>
      <t>enter lineal feet</t>
    </r>
    <r>
      <rPr>
        <sz val="10"/>
        <color theme="1"/>
        <rFont val="Arial"/>
        <family val="2"/>
      </rPr>
      <t>)</t>
    </r>
  </si>
  <si>
    <t xml:space="preserve"> Windows</t>
  </si>
  <si>
    <t xml:space="preserve"> Skylights&lt;2%</t>
  </si>
  <si>
    <t xml:space="preserve"> Skylights&gt;2%</t>
  </si>
  <si>
    <t xml:space="preserve"> Exterior Doors</t>
  </si>
  <si>
    <t>Window - 1</t>
  </si>
  <si>
    <t>Window - 2</t>
  </si>
  <si>
    <t>Window - 3</t>
  </si>
  <si>
    <t>Window - 4</t>
  </si>
  <si>
    <t>Window - 5</t>
  </si>
  <si>
    <t>Window - 6</t>
  </si>
  <si>
    <t>Window - 7</t>
  </si>
  <si>
    <t>Window - 8</t>
  </si>
  <si>
    <t>Window - 9</t>
  </si>
  <si>
    <t>Window - 10</t>
  </si>
  <si>
    <t>Window - 11</t>
  </si>
  <si>
    <t>Window - 12</t>
  </si>
  <si>
    <t>Window - 13</t>
  </si>
  <si>
    <t>Window - 14</t>
  </si>
  <si>
    <t>Window - 15</t>
  </si>
  <si>
    <t>Window - 16</t>
  </si>
  <si>
    <t>Window - 17</t>
  </si>
  <si>
    <t>Window - 18</t>
  </si>
  <si>
    <t>Window - 20</t>
  </si>
  <si>
    <t>Window - 19</t>
  </si>
  <si>
    <t>Window - 21</t>
  </si>
  <si>
    <t>Window - 22</t>
  </si>
  <si>
    <t>Window - 23</t>
  </si>
  <si>
    <t>Window - 24</t>
  </si>
  <si>
    <t>Window - 25</t>
  </si>
  <si>
    <t>Window - 26</t>
  </si>
  <si>
    <t>Window - 27</t>
  </si>
  <si>
    <t>Window - 28</t>
  </si>
  <si>
    <t>Window - 29</t>
  </si>
  <si>
    <t>Window - 30</t>
  </si>
  <si>
    <t>Window Designation</t>
  </si>
  <si>
    <t>Average Window U-Factor</t>
  </si>
  <si>
    <t>Door Designation</t>
  </si>
  <si>
    <t>Total:</t>
  </si>
  <si>
    <t>Square Feet</t>
  </si>
  <si>
    <t>Average U-Factor</t>
  </si>
  <si>
    <t>Average Wall U-Factor</t>
  </si>
  <si>
    <t>Average Skylight U-Factor</t>
  </si>
  <si>
    <t>Area of Window(s)</t>
  </si>
  <si>
    <t>Area of Door(s)</t>
  </si>
  <si>
    <t>Skylight- 1</t>
  </si>
  <si>
    <t>Skylight- 2</t>
  </si>
  <si>
    <t>Skylight- 3</t>
  </si>
  <si>
    <t>Skylight- 4</t>
  </si>
  <si>
    <t>Skylight- 5</t>
  </si>
  <si>
    <t>Skylight- 6</t>
  </si>
  <si>
    <t>Skylight- 7</t>
  </si>
  <si>
    <t>Skylight- 8</t>
  </si>
  <si>
    <t>Skylight- 9</t>
  </si>
  <si>
    <t>Skylight- 10</t>
  </si>
  <si>
    <t>Wall Type - 1</t>
  </si>
  <si>
    <t>Wall Type - 2</t>
  </si>
  <si>
    <t>Wall Type - 3</t>
  </si>
  <si>
    <t>Wall Type - 4</t>
  </si>
  <si>
    <t>Wall Type - 5</t>
  </si>
  <si>
    <t>Wall Type - 6</t>
  </si>
  <si>
    <t>Wall Type - 7</t>
  </si>
  <si>
    <t>Wall Type - 8</t>
  </si>
  <si>
    <t>Wall Type - 9</t>
  </si>
  <si>
    <t>Wall Type - 10</t>
  </si>
  <si>
    <t>Instructions:</t>
  </si>
  <si>
    <t>Note:</t>
  </si>
  <si>
    <t>Area of Wall(s)</t>
  </si>
  <si>
    <t>EXAMPLE 1</t>
  </si>
  <si>
    <t>or</t>
  </si>
  <si>
    <t>EXAMPLE 2</t>
  </si>
  <si>
    <t>Construction</t>
  </si>
  <si>
    <t>1.  Enter brief description of wall construction in yellow area.</t>
  </si>
  <si>
    <t>2.  Enter area of wall type in yellow area.</t>
  </si>
  <si>
    <t>Average Exterior Door U-Factor</t>
  </si>
  <si>
    <t>3.  Enter U-Factor of wall in yellow area.</t>
  </si>
  <si>
    <t>solid wood</t>
  </si>
  <si>
    <t>insulated metal</t>
  </si>
  <si>
    <t>1.  Enter brief description of door construction in yellow area under "Construction".</t>
  </si>
  <si>
    <t>2.  Enter area of door type in yellow area under "Area of Door(s)".</t>
  </si>
  <si>
    <t>3.  Enter U-Factor of door in yellow area under "U-Factor".</t>
  </si>
  <si>
    <t>Proposed Alternative</t>
  </si>
  <si>
    <t>Skylights from Skylight Tab</t>
  </si>
  <si>
    <t>Windows from Window Tab</t>
  </si>
  <si>
    <t>Exterior Doors from Door Tab</t>
  </si>
  <si>
    <t xml:space="preserve">    "Standard Base Case".</t>
  </si>
  <si>
    <t xml:space="preserve">    "Proposed Alternative".</t>
  </si>
  <si>
    <t>EXAMPLE</t>
  </si>
  <si>
    <t>Skylight Designation</t>
  </si>
  <si>
    <t>1.  Enter area of skylight type in yellow area.</t>
  </si>
  <si>
    <t>2.  Enter U-Factor of skylight in yellow area.</t>
  </si>
  <si>
    <t>Area of Skylight(s)</t>
  </si>
  <si>
    <t>1.  Enter area of window type in yellow area.</t>
  </si>
  <si>
    <t>2.  Enter U-Factor of window in yellow area.</t>
  </si>
  <si>
    <t xml:space="preserve">4.  Value in green cell will be automatically entered into Table  N1104.1(1) spreadsheet under </t>
  </si>
  <si>
    <t xml:space="preserve">3.  Value in green cell will be automatically entered into Table  N1104.1(1) spreadsheet under </t>
  </si>
  <si>
    <t>4.  Value in blue cell will be automatically entered into Table  N1104.1(1) spreadsheet under</t>
  </si>
  <si>
    <t xml:space="preserve">5.  Value in blue cell will be automatically entered into Table  N1104.1(1) spreadsheet under </t>
  </si>
  <si>
    <t>SEE Walls Overall U-Factor Tab</t>
  </si>
  <si>
    <t>wood framed 2x6 16"oc w/ R-21</t>
  </si>
  <si>
    <t>wood framed 2x6 24"oc w/ R-21</t>
  </si>
  <si>
    <t>8" CMU Block solid filled</t>
  </si>
  <si>
    <t>(provide product cut sheets)</t>
  </si>
  <si>
    <t>PASS or FAIL:</t>
  </si>
  <si>
    <r>
      <t>Doors with &gt;2.5ft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glazing</t>
    </r>
  </si>
  <si>
    <r>
      <t xml:space="preserve"> Doors with &gt;2.5ft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glazing</t>
    </r>
  </si>
  <si>
    <t>U-Factor of Assembly</t>
  </si>
  <si>
    <t>Door Type - 1</t>
  </si>
  <si>
    <t>Door Type - 2</t>
  </si>
  <si>
    <t>Door Type - 3</t>
  </si>
  <si>
    <t>Door Type - 4</t>
  </si>
  <si>
    <t>Door Type - 5</t>
  </si>
  <si>
    <t>Door Type - 6</t>
  </si>
  <si>
    <t>Door Type - 7</t>
  </si>
  <si>
    <t>Door Type - 8</t>
  </si>
  <si>
    <t>Door Type - 9</t>
  </si>
  <si>
    <t>Door Type - 10</t>
  </si>
  <si>
    <t>R-49, Advanced framing</t>
  </si>
  <si>
    <t>R-38, Advanced framing</t>
  </si>
  <si>
    <r>
      <t>Walls that have the same U-Factor may be combined into one entry.  For example, two wood framed walls, one 160ft</t>
    </r>
    <r>
      <rPr>
        <b/>
        <vertAlign val="superscript"/>
        <sz val="10"/>
        <color rgb="FFFF0000"/>
        <rFont val="Arial"/>
        <family val="2"/>
      </rPr>
      <t>2</t>
    </r>
    <r>
      <rPr>
        <b/>
        <sz val="10"/>
        <color rgb="FFFF0000"/>
        <rFont val="Arial"/>
        <family val="2"/>
      </rPr>
      <t xml:space="preserve"> and one of 700ft</t>
    </r>
    <r>
      <rPr>
        <b/>
        <vertAlign val="superscript"/>
        <sz val="10"/>
        <color rgb="FFFF0000"/>
        <rFont val="Arial"/>
        <family val="2"/>
      </rPr>
      <t>2</t>
    </r>
    <r>
      <rPr>
        <b/>
        <sz val="10"/>
        <color rgb="FFFF0000"/>
        <rFont val="Arial"/>
        <family val="2"/>
      </rPr>
      <t>, both having a U-Factor of 0.055 can be entered as one wall with a combined area of 860ft</t>
    </r>
    <r>
      <rPr>
        <b/>
        <vertAlign val="superscript"/>
        <sz val="10"/>
        <color rgb="FFFF0000"/>
        <rFont val="Arial"/>
        <family val="2"/>
      </rPr>
      <t>2</t>
    </r>
    <r>
      <rPr>
        <b/>
        <sz val="10"/>
        <color rgb="FFFF0000"/>
        <rFont val="Arial"/>
        <family val="2"/>
      </rPr>
      <t>.</t>
    </r>
  </si>
  <si>
    <r>
      <t>Skylights that have the same U-Factor may be combined into one entry.  For example, two skylights, one 25ft</t>
    </r>
    <r>
      <rPr>
        <b/>
        <vertAlign val="superscript"/>
        <sz val="10"/>
        <color rgb="FFFF0000"/>
        <rFont val="Arial"/>
        <family val="2"/>
      </rPr>
      <t>2</t>
    </r>
    <r>
      <rPr>
        <b/>
        <sz val="10"/>
        <color rgb="FFFF0000"/>
        <rFont val="Arial"/>
        <family val="2"/>
      </rPr>
      <t xml:space="preserve"> and one of 30ft</t>
    </r>
    <r>
      <rPr>
        <b/>
        <vertAlign val="superscript"/>
        <sz val="10"/>
        <color rgb="FFFF0000"/>
        <rFont val="Arial"/>
        <family val="2"/>
      </rPr>
      <t>2</t>
    </r>
    <r>
      <rPr>
        <b/>
        <sz val="10"/>
        <color rgb="FFFF0000"/>
        <rFont val="Arial"/>
        <family val="2"/>
      </rPr>
      <t>, both having a U-Factor of 0.32 can be entered as one skylight with a combined area of 55ft</t>
    </r>
    <r>
      <rPr>
        <b/>
        <vertAlign val="superscript"/>
        <sz val="10"/>
        <color rgb="FFFF0000"/>
        <rFont val="Arial"/>
        <family val="2"/>
      </rPr>
      <t>2</t>
    </r>
    <r>
      <rPr>
        <b/>
        <sz val="10"/>
        <color rgb="FFFF0000"/>
        <rFont val="Arial"/>
        <family val="2"/>
      </rPr>
      <t>.</t>
    </r>
  </si>
  <si>
    <r>
      <t>Doors that have the same U-Factor may be combined into one entry.  For example, two solid wood doors, one 18ft</t>
    </r>
    <r>
      <rPr>
        <b/>
        <vertAlign val="superscript"/>
        <sz val="10"/>
        <color rgb="FFFF0000"/>
        <rFont val="Arial"/>
        <family val="2"/>
      </rPr>
      <t>2</t>
    </r>
    <r>
      <rPr>
        <b/>
        <sz val="10"/>
        <color rgb="FFFF0000"/>
        <rFont val="Arial"/>
        <family val="2"/>
      </rPr>
      <t xml:space="preserve"> and one of 20ft</t>
    </r>
    <r>
      <rPr>
        <b/>
        <vertAlign val="superscript"/>
        <sz val="10"/>
        <color rgb="FFFF0000"/>
        <rFont val="Arial"/>
        <family val="2"/>
      </rPr>
      <t>2</t>
    </r>
    <r>
      <rPr>
        <b/>
        <sz val="10"/>
        <color rgb="FFFF0000"/>
        <rFont val="Arial"/>
        <family val="2"/>
      </rPr>
      <t>, both having a U-Factor of 0.600 can be entered as one door with a combined area of 38ft</t>
    </r>
    <r>
      <rPr>
        <b/>
        <vertAlign val="superscript"/>
        <sz val="10"/>
        <color rgb="FFFF0000"/>
        <rFont val="Arial"/>
        <family val="2"/>
      </rPr>
      <t>2</t>
    </r>
    <r>
      <rPr>
        <b/>
        <sz val="10"/>
        <color rgb="FFFF0000"/>
        <rFont val="Arial"/>
        <family val="2"/>
      </rPr>
      <t>.</t>
    </r>
  </si>
  <si>
    <r>
      <t>Window that have the same U-Factor may be combined into one entry.  For example two wood framed windows, one 25ft</t>
    </r>
    <r>
      <rPr>
        <b/>
        <vertAlign val="superscript"/>
        <sz val="10"/>
        <color rgb="FFFF0000"/>
        <rFont val="Arial"/>
        <family val="2"/>
      </rPr>
      <t>2</t>
    </r>
    <r>
      <rPr>
        <b/>
        <sz val="10"/>
        <color rgb="FFFF0000"/>
        <rFont val="Arial"/>
        <family val="2"/>
      </rPr>
      <t xml:space="preserve"> and one of 30ft</t>
    </r>
    <r>
      <rPr>
        <b/>
        <vertAlign val="superscript"/>
        <sz val="10"/>
        <color rgb="FFFF0000"/>
        <rFont val="Arial"/>
        <family val="2"/>
      </rPr>
      <t>2</t>
    </r>
    <r>
      <rPr>
        <b/>
        <sz val="10"/>
        <color rgb="FFFF0000"/>
        <rFont val="Arial"/>
        <family val="2"/>
      </rPr>
      <t>, both having a U-Factor of 0.32 can be entered as one wall with a combined area of 55ft</t>
    </r>
    <r>
      <rPr>
        <b/>
        <vertAlign val="superscript"/>
        <sz val="10"/>
        <color rgb="FFFF0000"/>
        <rFont val="Arial"/>
        <family val="2"/>
      </rPr>
      <t>2</t>
    </r>
    <r>
      <rPr>
        <b/>
        <sz val="10"/>
        <color rgb="FFFF0000"/>
        <rFont val="Arial"/>
        <family val="2"/>
      </rPr>
      <t>.</t>
    </r>
  </si>
  <si>
    <t xml:space="preserve">     "Standard Base Case".</t>
  </si>
  <si>
    <t xml:space="preserve">     "Proposed Alternative".</t>
  </si>
  <si>
    <t>Permit #:</t>
  </si>
  <si>
    <t xml:space="preserve">Job Name: </t>
  </si>
  <si>
    <t>RESIDENTIAL THERMAL PERFORMANCE CALCULATIONS</t>
  </si>
  <si>
    <r>
      <rPr>
        <b/>
        <u/>
        <sz val="9"/>
        <color rgb="FFFF0000"/>
        <rFont val="Arial"/>
        <family val="2"/>
      </rPr>
      <t xml:space="preserve">Yellow fields require a value to be entered </t>
    </r>
    <r>
      <rPr>
        <b/>
        <i/>
        <u/>
        <sz val="9"/>
        <color rgb="FFFF0000"/>
        <rFont val="Arial"/>
        <family val="2"/>
      </rPr>
      <t>if field is applicable</t>
    </r>
    <r>
      <rPr>
        <b/>
        <sz val="9"/>
        <color rgb="FFFF0000"/>
        <rFont val="Arial"/>
        <family val="2"/>
      </rPr>
      <t>.</t>
    </r>
  </si>
  <si>
    <t>For Envelope Enhancement Measure #4</t>
  </si>
  <si>
    <t>Use the drop down menu in fields with "SELECT ITEM"</t>
  </si>
  <si>
    <t>Building Codes Division ♦ Department of Consumer and Business Services ♦ State of Oregon</t>
  </si>
  <si>
    <t>1535 Edgewater St. NW, Salem, OR 97304 ♦ P.O. Box 14470, Salem, OR 97309-0404</t>
  </si>
  <si>
    <t>503-378-4133 ♦ Fax: 503-378-2322 ♦ bcd.oregon.gov</t>
  </si>
  <si>
    <t>Doors without Glazing</t>
  </si>
  <si>
    <t>EPS Foam Core Panels</t>
  </si>
  <si>
    <t>R-38, Underfloor</t>
  </si>
  <si>
    <t>R-49, Underfloor</t>
  </si>
  <si>
    <r>
      <t>Doors with &gt;2.5ft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glazing</t>
    </r>
  </si>
  <si>
    <t>R-23, Conventional Framing</t>
  </si>
  <si>
    <t>R-24, Conventional - Spray Foam</t>
  </si>
  <si>
    <t>R-24, Intermediate - Spray Foam</t>
  </si>
  <si>
    <t>R-24, Advanced - Spray Foam</t>
  </si>
  <si>
    <t>R-23, Intermediate - Framing</t>
  </si>
  <si>
    <t>R-23, Advanced - Framing</t>
  </si>
  <si>
    <t>R-23, Conventional - Blown-In</t>
  </si>
  <si>
    <t>R-23, Intermediate - Blown-In</t>
  </si>
  <si>
    <t>R-23, Advanced - Blown-In</t>
  </si>
  <si>
    <t>R-60, Flat Ceiling</t>
  </si>
  <si>
    <t>R-60, =&gt; 8/12 roof pitch</t>
  </si>
  <si>
    <t>R-60, Advanced Framing (any)</t>
  </si>
  <si>
    <r>
      <t>Doors with &gt;2.5ft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glazing</t>
    </r>
  </si>
  <si>
    <t>TOTAL WINDOW, DOOR AND SKYLIGHT (input on Window, door and wall tabs)</t>
  </si>
  <si>
    <t>Note 1:</t>
  </si>
  <si>
    <t>Note 2:</t>
  </si>
  <si>
    <t xml:space="preserve">Sliding glass door and swinging glass doors, including glazed french doors with NFRC labels are </t>
  </si>
  <si>
    <t xml:space="preserve">considered windows, not doors. </t>
  </si>
  <si>
    <r>
      <t>Note 1</t>
    </r>
    <r>
      <rPr>
        <b/>
        <sz val="10"/>
        <color rgb="FFFF0000"/>
        <rFont val="Arial"/>
        <family val="2"/>
      </rPr>
      <t>:</t>
    </r>
  </si>
  <si>
    <r>
      <rPr>
        <b/>
        <u/>
        <sz val="10"/>
        <color rgb="FFFF0000"/>
        <rFont val="Arial"/>
        <family val="2"/>
      </rPr>
      <t>Note 2</t>
    </r>
    <r>
      <rPr>
        <b/>
        <sz val="10"/>
        <color rgb="FFFF0000"/>
        <rFont val="Arial"/>
        <family val="2"/>
      </rPr>
      <t>:</t>
    </r>
  </si>
  <si>
    <t>considered windows, not doors.</t>
  </si>
  <si>
    <r>
      <t xml:space="preserve">Total area of </t>
    </r>
    <r>
      <rPr>
        <b/>
        <u/>
        <sz val="10"/>
        <rFont val="Arial"/>
        <family val="2"/>
      </rPr>
      <t>ALL</t>
    </r>
    <r>
      <rPr>
        <sz val="10"/>
        <rFont val="Arial"/>
        <family val="2"/>
      </rPr>
      <t xml:space="preserve"> walls</t>
    </r>
  </si>
  <si>
    <t>IF field is applicable.</t>
  </si>
  <si>
    <r>
      <rPr>
        <b/>
        <u/>
        <sz val="10"/>
        <color theme="1"/>
        <rFont val="Arial"/>
        <family val="2"/>
      </rPr>
      <t>Mixed</t>
    </r>
    <r>
      <rPr>
        <sz val="10"/>
        <color theme="1"/>
        <rFont val="Arial"/>
        <family val="2"/>
      </rPr>
      <t xml:space="preserve"> or </t>
    </r>
    <r>
      <rPr>
        <b/>
        <u/>
        <sz val="10"/>
        <color theme="1"/>
        <rFont val="Arial"/>
        <family val="2"/>
      </rPr>
      <t>Other</t>
    </r>
    <r>
      <rPr>
        <sz val="10"/>
        <color theme="1"/>
        <rFont val="Arial"/>
        <family val="2"/>
      </rPr>
      <t xml:space="preserve"> wall types</t>
    </r>
  </si>
  <si>
    <t>MIXED or OTHER Wall Types</t>
  </si>
  <si>
    <t>R-5, Continuous Under Slab</t>
  </si>
  <si>
    <t>R-7.5, Continuous Under Slab</t>
  </si>
  <si>
    <t>R-10, Continuous Under Slab</t>
  </si>
  <si>
    <t>2014 ORSC - TABLE N1104.1(1)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</si>
</sst>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0.0%"/>
  </numFmts>
  <fonts count="32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i/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2"/>
      <color rgb="FFFF0000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b/>
      <u/>
      <sz val="14"/>
      <color theme="1"/>
      <name val="Arial"/>
      <family val="2"/>
    </font>
    <font>
      <b/>
      <sz val="12"/>
      <name val="Arial"/>
      <family val="2"/>
    </font>
    <font>
      <b/>
      <i/>
      <sz val="12"/>
      <color rgb="FFFF0000"/>
      <name val="Arial"/>
      <family val="2"/>
    </font>
    <font>
      <b/>
      <u/>
      <sz val="10"/>
      <color rgb="FFFF0000"/>
      <name val="Arial"/>
      <family val="2"/>
    </font>
    <font>
      <vertAlign val="superscript"/>
      <sz val="10"/>
      <color theme="1"/>
      <name val="Arial"/>
      <family val="2"/>
    </font>
    <font>
      <b/>
      <vertAlign val="superscript"/>
      <sz val="10"/>
      <color rgb="FFFF0000"/>
      <name val="Arial"/>
      <family val="2"/>
    </font>
    <font>
      <b/>
      <sz val="10"/>
      <color rgb="FF000000"/>
      <name val="Arial"/>
      <family val="2"/>
    </font>
    <font>
      <b/>
      <u/>
      <sz val="9"/>
      <color rgb="FFFF0000"/>
      <name val="Arial"/>
      <family val="2"/>
    </font>
    <font>
      <b/>
      <i/>
      <u/>
      <sz val="9"/>
      <color rgb="FFFF0000"/>
      <name val="Arial"/>
      <family val="2"/>
    </font>
    <font>
      <b/>
      <sz val="9"/>
      <color rgb="FFFF0000"/>
      <name val="Arial"/>
      <family val="2"/>
    </font>
    <font>
      <b/>
      <sz val="12"/>
      <color rgb="FF000000"/>
      <name val="Arial"/>
      <family val="2"/>
    </font>
    <font>
      <b/>
      <u/>
      <sz val="10"/>
      <color rgb="FF000000"/>
      <name val="Arial"/>
      <family val="2"/>
    </font>
    <font>
      <b/>
      <vertAlign val="superscript"/>
      <sz val="10"/>
      <color theme="1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color rgb="FFFF0000"/>
      <name val="Times New Roman"/>
      <family val="1"/>
    </font>
    <font>
      <sz val="10"/>
      <name val="Arial"/>
      <family val="2"/>
    </font>
    <font>
      <b/>
      <u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55">
    <xf numFmtId="0" fontId="0" fillId="0" borderId="0" xfId="0"/>
    <xf numFmtId="0" fontId="0" fillId="2" borderId="1" xfId="0" applyFill="1" applyBorder="1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right"/>
    </xf>
    <xf numFmtId="0" fontId="4" fillId="0" borderId="0" xfId="0" applyFont="1"/>
    <xf numFmtId="166" fontId="0" fillId="0" borderId="0" xfId="1" applyNumberFormat="1" applyFont="1"/>
    <xf numFmtId="164" fontId="0" fillId="0" borderId="1" xfId="0" applyNumberFormat="1" applyBorder="1"/>
    <xf numFmtId="2" fontId="0" fillId="0" borderId="1" xfId="0" applyNumberFormat="1" applyBorder="1"/>
    <xf numFmtId="165" fontId="0" fillId="0" borderId="0" xfId="0" applyNumberFormat="1" applyBorder="1"/>
    <xf numFmtId="0" fontId="0" fillId="0" borderId="0" xfId="0" applyAlignment="1">
      <alignment horizontal="left"/>
    </xf>
    <xf numFmtId="0" fontId="0" fillId="0" borderId="0" xfId="0"/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17" xfId="0" applyBorder="1" applyAlignment="1"/>
    <xf numFmtId="0" fontId="0" fillId="0" borderId="11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2" fontId="0" fillId="0" borderId="19" xfId="0" applyNumberFormat="1" applyBorder="1"/>
    <xf numFmtId="165" fontId="0" fillId="0" borderId="19" xfId="0" applyNumberFormat="1" applyBorder="1"/>
    <xf numFmtId="0" fontId="0" fillId="0" borderId="19" xfId="0" applyFill="1" applyBorder="1"/>
    <xf numFmtId="0" fontId="0" fillId="0" borderId="1" xfId="0" applyFill="1" applyBorder="1"/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Fill="1" applyBorder="1"/>
    <xf numFmtId="0" fontId="0" fillId="0" borderId="0" xfId="0" applyBorder="1"/>
    <xf numFmtId="0" fontId="0" fillId="2" borderId="1" xfId="0" applyFill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right"/>
    </xf>
    <xf numFmtId="0" fontId="0" fillId="0" borderId="9" xfId="0" applyBorder="1"/>
    <xf numFmtId="0" fontId="1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0" fontId="4" fillId="0" borderId="0" xfId="0" applyFont="1" applyFill="1" applyBorder="1"/>
    <xf numFmtId="164" fontId="0" fillId="2" borderId="1" xfId="0" applyNumberForma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/>
    <xf numFmtId="0" fontId="15" fillId="0" borderId="0" xfId="0" applyFont="1" applyFill="1" applyBorder="1"/>
    <xf numFmtId="2" fontId="0" fillId="2" borderId="1" xfId="0" applyNumberFormat="1" applyFill="1" applyBorder="1"/>
    <xf numFmtId="2" fontId="0" fillId="2" borderId="1" xfId="0" applyNumberFormat="1" applyFill="1" applyBorder="1" applyAlignment="1">
      <alignment horizontal="center"/>
    </xf>
    <xf numFmtId="0" fontId="13" fillId="6" borderId="23" xfId="0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2" borderId="1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0" borderId="25" xfId="0" applyFont="1" applyBorder="1" applyProtection="1">
      <protection locked="0"/>
    </xf>
    <xf numFmtId="0" fontId="11" fillId="0" borderId="0" xfId="0" applyFont="1" applyAlignment="1">
      <alignment horizontal="left" vertical="top"/>
    </xf>
    <xf numFmtId="0" fontId="23" fillId="0" borderId="0" xfId="0" applyFont="1" applyAlignment="1">
      <alignment vertical="top"/>
    </xf>
    <xf numFmtId="0" fontId="22" fillId="0" borderId="0" xfId="0" applyFont="1" applyAlignment="1">
      <alignment vertical="center"/>
    </xf>
    <xf numFmtId="0" fontId="23" fillId="0" borderId="0" xfId="0" applyFont="1" applyAlignment="1"/>
    <xf numFmtId="0" fontId="19" fillId="0" borderId="0" xfId="0" applyFont="1" applyAlignment="1"/>
    <xf numFmtId="0" fontId="0" fillId="2" borderId="13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>
      <alignment horizontal="center" wrapText="1"/>
    </xf>
    <xf numFmtId="164" fontId="0" fillId="0" borderId="0" xfId="0" applyNumberFormat="1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left" wrapText="1"/>
    </xf>
    <xf numFmtId="0" fontId="0" fillId="0" borderId="0" xfId="0" applyAlignment="1"/>
    <xf numFmtId="0" fontId="4" fillId="0" borderId="0" xfId="0" applyFont="1" applyFill="1" applyBorder="1" applyAlignment="1"/>
    <xf numFmtId="0" fontId="29" fillId="0" borderId="0" xfId="0" applyFont="1" applyAlignment="1"/>
    <xf numFmtId="0" fontId="30" fillId="0" borderId="0" xfId="0" applyFont="1" applyFill="1"/>
    <xf numFmtId="0" fontId="0" fillId="0" borderId="0" xfId="0" applyFill="1"/>
    <xf numFmtId="0" fontId="0" fillId="0" borderId="1" xfId="0" applyFill="1" applyBorder="1" applyAlignment="1">
      <alignment horizontal="right"/>
    </xf>
    <xf numFmtId="164" fontId="0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right"/>
    </xf>
    <xf numFmtId="0" fontId="0" fillId="0" borderId="24" xfId="0" applyBorder="1" applyAlignment="1">
      <alignment horizontal="right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18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0" fillId="3" borderId="9" xfId="0" applyFill="1" applyBorder="1" applyAlignment="1" applyProtection="1">
      <alignment horizontal="left" vertical="top" wrapText="1"/>
      <protection locked="0"/>
    </xf>
    <xf numFmtId="0" fontId="0" fillId="3" borderId="2" xfId="0" applyFill="1" applyBorder="1" applyAlignment="1" applyProtection="1">
      <alignment horizontal="left" vertical="top" wrapText="1"/>
      <protection locked="0"/>
    </xf>
    <xf numFmtId="0" fontId="0" fillId="3" borderId="3" xfId="0" applyFill="1" applyBorder="1" applyAlignment="1" applyProtection="1">
      <alignment horizontal="left" vertical="top" wrapText="1"/>
      <protection locked="0"/>
    </xf>
    <xf numFmtId="0" fontId="1" fillId="0" borderId="25" xfId="0" applyFont="1" applyBorder="1" applyAlignment="1" applyProtection="1">
      <alignment horizontal="left"/>
      <protection locked="0"/>
    </xf>
    <xf numFmtId="0" fontId="1" fillId="0" borderId="25" xfId="0" applyFont="1" applyBorder="1" applyAlignment="1" applyProtection="1">
      <alignment horizontal="center"/>
      <protection locked="0"/>
    </xf>
    <xf numFmtId="0" fontId="0" fillId="0" borderId="25" xfId="0" applyFont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7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Fill="1" applyBorder="1" applyAlignment="1">
      <alignment horizontal="left"/>
    </xf>
    <xf numFmtId="0" fontId="25" fillId="0" borderId="20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20" xfId="0" applyFont="1" applyBorder="1" applyAlignment="1">
      <alignment horizontal="center"/>
    </xf>
    <xf numFmtId="0" fontId="4" fillId="0" borderId="0" xfId="0" applyFont="1" applyFill="1" applyBorder="1" applyAlignment="1">
      <alignment horizontal="left" wrapText="1"/>
    </xf>
    <xf numFmtId="0" fontId="25" fillId="0" borderId="0" xfId="0" applyFont="1" applyAlignment="1">
      <alignment horizontal="center"/>
    </xf>
    <xf numFmtId="0" fontId="10" fillId="0" borderId="0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font>
        <color rgb="FFFF0000"/>
      </font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28575</xdr:rowOff>
    </xdr:from>
    <xdr:to>
      <xdr:col>1</xdr:col>
      <xdr:colOff>342900</xdr:colOff>
      <xdr:row>4</xdr:row>
      <xdr:rowOff>104775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8575"/>
          <a:ext cx="20574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548281</xdr:colOff>
      <xdr:row>41</xdr:row>
      <xdr:rowOff>137583</xdr:rowOff>
    </xdr:from>
    <xdr:to>
      <xdr:col>8</xdr:col>
      <xdr:colOff>296335</xdr:colOff>
      <xdr:row>44</xdr:row>
      <xdr:rowOff>124882</xdr:rowOff>
    </xdr:to>
    <xdr:pic>
      <xdr:nvPicPr>
        <xdr:cNvPr id="6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8198" y="8424333"/>
          <a:ext cx="467720" cy="463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6"/>
  <sheetViews>
    <sheetView showGridLines="0" tabSelected="1" view="pageLayout" zoomScale="90" zoomScaleNormal="100" zoomScalePageLayoutView="90" workbookViewId="0">
      <selection activeCell="D10" sqref="D10"/>
    </sheetView>
  </sheetViews>
  <sheetFormatPr defaultRowHeight="12.75" x14ac:dyDescent="0.2"/>
  <cols>
    <col min="1" max="1" width="27.85546875" customWidth="1"/>
    <col min="2" max="2" width="7.85546875" customWidth="1"/>
    <col min="3" max="3" width="20.28515625" customWidth="1"/>
    <col min="5" max="5" width="9.85546875" customWidth="1"/>
    <col min="6" max="6" width="10.28515625" customWidth="1"/>
    <col min="7" max="7" width="10.85546875" hidden="1" customWidth="1"/>
    <col min="8" max="8" width="7.7109375" hidden="1" customWidth="1"/>
  </cols>
  <sheetData>
    <row r="1" spans="1:15" ht="18" customHeight="1" x14ac:dyDescent="0.25">
      <c r="A1" s="4"/>
      <c r="B1" s="53"/>
      <c r="C1" s="99" t="s">
        <v>221</v>
      </c>
      <c r="D1" s="99"/>
      <c r="E1" s="99"/>
      <c r="F1" s="99"/>
      <c r="G1" s="99"/>
      <c r="H1" s="99"/>
      <c r="I1" s="99"/>
    </row>
    <row r="2" spans="1:15" ht="15.75" x14ac:dyDescent="0.25">
      <c r="A2" s="4"/>
      <c r="B2" s="53"/>
      <c r="C2" s="67" t="s">
        <v>223</v>
      </c>
      <c r="D2" s="53"/>
      <c r="E2" s="53"/>
      <c r="F2" s="53"/>
      <c r="G2" s="34"/>
      <c r="H2" s="34"/>
    </row>
    <row r="3" spans="1:15" ht="15.75" x14ac:dyDescent="0.25">
      <c r="A3" s="4"/>
      <c r="B3" s="53"/>
      <c r="C3" s="69" t="s">
        <v>261</v>
      </c>
      <c r="D3" s="53"/>
      <c r="E3" s="53"/>
      <c r="F3" s="53"/>
      <c r="G3" s="40"/>
      <c r="H3" s="35"/>
    </row>
    <row r="4" spans="1:15" ht="15.75" x14ac:dyDescent="0.25">
      <c r="A4" s="4"/>
      <c r="B4" s="53"/>
      <c r="C4" s="71" t="s">
        <v>222</v>
      </c>
      <c r="D4" s="53"/>
      <c r="E4" s="53"/>
      <c r="F4" s="53"/>
      <c r="G4" s="40"/>
      <c r="H4" s="36"/>
    </row>
    <row r="5" spans="1:15" ht="15.75" x14ac:dyDescent="0.25">
      <c r="A5" s="4"/>
      <c r="B5" s="53"/>
      <c r="C5" s="70" t="s">
        <v>224</v>
      </c>
      <c r="D5" s="53"/>
      <c r="E5" s="53"/>
      <c r="F5" s="53"/>
      <c r="G5" s="40"/>
    </row>
    <row r="6" spans="1:15" s="53" customFormat="1" ht="15.75" x14ac:dyDescent="0.25">
      <c r="A6" s="4"/>
      <c r="C6" s="68" t="s">
        <v>255</v>
      </c>
      <c r="G6" s="40"/>
    </row>
    <row r="7" spans="1:15" ht="16.5" thickBot="1" x14ac:dyDescent="0.3">
      <c r="A7" s="111" t="s">
        <v>220</v>
      </c>
      <c r="B7" s="111"/>
      <c r="C7" s="111"/>
      <c r="D7" s="66" t="s">
        <v>219</v>
      </c>
      <c r="E7" s="112"/>
      <c r="F7" s="113"/>
      <c r="G7" s="40"/>
    </row>
    <row r="8" spans="1:15" ht="20.25" customHeight="1" x14ac:dyDescent="0.25">
      <c r="A8" s="53"/>
      <c r="B8" s="53"/>
      <c r="C8" s="96" t="s">
        <v>8</v>
      </c>
      <c r="D8" s="97"/>
      <c r="E8" s="97"/>
      <c r="F8" s="53"/>
      <c r="G8" s="40"/>
    </row>
    <row r="9" spans="1:15" ht="20.25" customHeight="1" x14ac:dyDescent="0.25">
      <c r="A9" s="28" t="s">
        <v>89</v>
      </c>
      <c r="B9" s="27" t="s">
        <v>90</v>
      </c>
      <c r="C9" s="53"/>
      <c r="D9" s="29" t="s">
        <v>5</v>
      </c>
      <c r="E9" s="29" t="s">
        <v>6</v>
      </c>
      <c r="F9" s="29" t="s">
        <v>7</v>
      </c>
      <c r="G9" s="40"/>
    </row>
    <row r="10" spans="1:15" ht="15.75" x14ac:dyDescent="0.25">
      <c r="A10" s="108"/>
      <c r="B10" s="53" t="s">
        <v>91</v>
      </c>
      <c r="C10" s="53"/>
      <c r="D10" s="61"/>
      <c r="E10" s="8">
        <v>3.1E-2</v>
      </c>
      <c r="F10" s="9">
        <f>D10*E10</f>
        <v>0</v>
      </c>
      <c r="G10" s="40"/>
    </row>
    <row r="11" spans="1:15" ht="15.75" x14ac:dyDescent="0.25">
      <c r="A11" s="109"/>
      <c r="B11" s="53" t="s">
        <v>92</v>
      </c>
      <c r="C11" s="53"/>
      <c r="D11" s="61"/>
      <c r="E11" s="8">
        <v>4.2000000000000003E-2</v>
      </c>
      <c r="F11" s="9">
        <f t="shared" ref="F11:F19" si="0">D11*E11</f>
        <v>0</v>
      </c>
      <c r="G11" s="40"/>
    </row>
    <row r="12" spans="1:15" ht="15.75" x14ac:dyDescent="0.25">
      <c r="A12" s="109"/>
      <c r="B12" s="88" t="s">
        <v>254</v>
      </c>
      <c r="C12" s="88"/>
      <c r="D12" s="61"/>
      <c r="E12" s="8">
        <v>0.06</v>
      </c>
      <c r="F12" s="9">
        <f>D12*E12</f>
        <v>0</v>
      </c>
      <c r="G12" s="40"/>
      <c r="O12" s="6"/>
    </row>
    <row r="13" spans="1:15" ht="15.75" x14ac:dyDescent="0.25">
      <c r="A13" s="109"/>
      <c r="B13" s="53" t="s">
        <v>93</v>
      </c>
      <c r="C13" s="53"/>
      <c r="D13" s="61"/>
      <c r="E13" s="8">
        <v>2.8000000000000001E-2</v>
      </c>
      <c r="F13" s="9">
        <f t="shared" si="0"/>
        <v>0</v>
      </c>
      <c r="G13" s="40"/>
    </row>
    <row r="14" spans="1:15" ht="15.75" x14ac:dyDescent="0.25">
      <c r="A14" s="109"/>
      <c r="B14" s="53" t="s">
        <v>94</v>
      </c>
      <c r="C14" s="53"/>
      <c r="D14" s="61"/>
      <c r="E14" s="8">
        <v>0.52</v>
      </c>
      <c r="F14" s="9">
        <f t="shared" si="0"/>
        <v>0</v>
      </c>
      <c r="G14" s="40"/>
    </row>
    <row r="15" spans="1:15" ht="15.75" x14ac:dyDescent="0.25">
      <c r="A15" s="109"/>
      <c r="B15" s="89" t="s">
        <v>95</v>
      </c>
      <c r="C15" s="89"/>
      <c r="D15" s="61"/>
      <c r="E15" s="8">
        <v>0.35</v>
      </c>
      <c r="F15" s="9">
        <f>D15*E15</f>
        <v>0</v>
      </c>
      <c r="G15" s="40"/>
    </row>
    <row r="16" spans="1:15" ht="15.75" x14ac:dyDescent="0.25">
      <c r="A16" s="109"/>
      <c r="B16" s="89" t="s">
        <v>96</v>
      </c>
      <c r="C16" s="89"/>
      <c r="D16" s="61"/>
      <c r="E16" s="8">
        <v>0.75</v>
      </c>
      <c r="F16" s="9">
        <f t="shared" si="0"/>
        <v>0</v>
      </c>
      <c r="G16" s="40"/>
    </row>
    <row r="17" spans="1:7" ht="15.75" x14ac:dyDescent="0.25">
      <c r="A17" s="109"/>
      <c r="B17" s="89" t="s">
        <v>97</v>
      </c>
      <c r="C17" s="89"/>
      <c r="D17" s="61"/>
      <c r="E17" s="8">
        <v>0.6</v>
      </c>
      <c r="F17" s="9">
        <f t="shared" si="0"/>
        <v>0</v>
      </c>
      <c r="G17" s="40"/>
    </row>
    <row r="18" spans="1:7" ht="15.75" x14ac:dyDescent="0.25">
      <c r="A18" s="109"/>
      <c r="B18" s="89" t="s">
        <v>98</v>
      </c>
      <c r="C18" s="89"/>
      <c r="D18" s="61"/>
      <c r="E18" s="8">
        <v>0.2</v>
      </c>
      <c r="F18" s="9">
        <f t="shared" si="0"/>
        <v>0</v>
      </c>
      <c r="G18" s="40"/>
    </row>
    <row r="19" spans="1:7" ht="15.75" x14ac:dyDescent="0.25">
      <c r="A19" s="110"/>
      <c r="B19" s="89" t="s">
        <v>199</v>
      </c>
      <c r="C19" s="89"/>
      <c r="D19" s="61"/>
      <c r="E19" s="8">
        <v>0.4</v>
      </c>
      <c r="F19" s="9">
        <f t="shared" si="0"/>
        <v>0</v>
      </c>
      <c r="G19" s="40"/>
    </row>
    <row r="20" spans="1:7" ht="15.75" x14ac:dyDescent="0.25">
      <c r="A20" s="53"/>
      <c r="B20" s="53"/>
      <c r="C20" s="53"/>
      <c r="D20" s="53"/>
      <c r="E20" s="5" t="s">
        <v>10</v>
      </c>
      <c r="F20" s="2">
        <f>SUM(F10:F19)</f>
        <v>0</v>
      </c>
      <c r="G20" s="40"/>
    </row>
    <row r="21" spans="1:7" ht="20.25" customHeight="1" x14ac:dyDescent="0.25">
      <c r="A21" s="53"/>
      <c r="B21" s="96" t="s">
        <v>175</v>
      </c>
      <c r="C21" s="97"/>
      <c r="D21" s="97"/>
      <c r="E21" s="97"/>
      <c r="F21" s="97"/>
      <c r="G21" s="40"/>
    </row>
    <row r="22" spans="1:7" ht="20.25" customHeight="1" x14ac:dyDescent="0.25">
      <c r="A22" s="27" t="s">
        <v>0</v>
      </c>
      <c r="B22" s="29" t="s">
        <v>11</v>
      </c>
      <c r="C22" s="29" t="s">
        <v>84</v>
      </c>
      <c r="D22" s="29" t="s">
        <v>5</v>
      </c>
      <c r="E22" s="29" t="s">
        <v>6</v>
      </c>
      <c r="F22" s="29" t="s">
        <v>7</v>
      </c>
      <c r="G22" s="40"/>
    </row>
    <row r="23" spans="1:7" ht="15.75" x14ac:dyDescent="0.25">
      <c r="A23" s="53" t="s">
        <v>1</v>
      </c>
      <c r="B23" s="94" t="s">
        <v>87</v>
      </c>
      <c r="C23" s="95"/>
      <c r="D23" s="33">
        <f>D10</f>
        <v>0</v>
      </c>
      <c r="E23" s="8">
        <f>IF('Measure 4'!B23='Default U-Factors'!A5,'Default U-Factors'!C5,IF('Measure 4'!B23='Default U-Factors'!A6,'Default U-Factors'!C6,IF('Measure 4'!B23='Default U-Factors'!A7,'Default U-Factors'!C7,IF('Measure 4'!B23='Default U-Factors'!A8,'Default U-Factors'!C8,IF('Measure 4'!B23='Default U-Factors'!A9,'Default U-Factors'!C9,IF('Measure 4'!B23='Default U-Factors'!A10,'Default U-Factors'!C10,IF('Measure 4'!B23='Default U-Factors'!A11,'Default U-Factors'!C11,IF('Measure 4'!B23='Default U-Factors'!A13,'Default U-Factors'!C13,IF('Measure 4'!B23='Default U-Factors'!A14,'Default U-Factors'!C14,IF('Measure 4'!B23='Default U-Factors'!A15,'Default U-Factors'!C15))))))))))</f>
        <v>0</v>
      </c>
      <c r="F23" s="9">
        <f>D23*E23</f>
        <v>0</v>
      </c>
      <c r="G23" s="40"/>
    </row>
    <row r="24" spans="1:7" ht="15.75" x14ac:dyDescent="0.25">
      <c r="A24" s="53" t="s">
        <v>2</v>
      </c>
      <c r="B24" s="94" t="s">
        <v>87</v>
      </c>
      <c r="C24" s="95"/>
      <c r="D24" s="33">
        <f>D11</f>
        <v>0</v>
      </c>
      <c r="E24" s="8">
        <f>IF('Measure 4'!B24='Default U-Factors'!A18,'Default U-Factors'!C18,IF('Measure 4'!B24='Default U-Factors'!A19,'Default U-Factors'!C19,IF('Measure 4'!B24='Default U-Factors'!A20,'Default U-Factors'!C20,IF('Measure 4'!B24='Default U-Factors'!A21,'Default U-Factors'!C21,IF('Measure 4'!B24='Default U-Factors'!A22,'Default U-Factors'!C22,IF('Measure 4'!B24='Default U-Factors'!A23,'Default U-Factors'!C23,IF('Measure 4'!B24='Default U-Factors'!A24,'Default U-Factors'!C24,IF('Measure 4'!B24='Default U-Factors'!A25,'Default U-Factors'!C25,IF('Measure 4'!B24='Default U-Factors'!A26,'Default U-Factors'!C26,IF('Measure 4'!B24='Default U-Factors'!A27,'Default U-Factors'!C27,IF('Measure 4'!B24='Default U-Factors'!A28,'Default U-Factors'!C28,IF('Measure 4'!B24='Default U-Factors'!A29,'Default U-Factors'!C29,IF('Measure 4'!B24='Default U-Factors'!A30,'Default U-Factors'!C30,IF('Measure 4'!B24='Default U-Factors'!A31,'Default U-Factors'!C31,IF('Measure 4'!B24='Default U-Factors'!A32,'Default U-Factors'!C32,IF('Measure 4'!B24='Default U-Factors'!A33,'Default U-Factors'!C33,IF('Measure 4'!B24='Default U-Factors'!A34,'Default U-Factors'!C34,IF('Measure 4'!B24='Default U-Factors'!A35,'Default U-Factors'!C35,IF('Measure 4'!B24='Default U-Factors'!A36,'Default U-Factors'!C36)))))))))))))))))))</f>
        <v>0</v>
      </c>
      <c r="F24" s="9">
        <f t="shared" ref="F24:F38" si="1">D24*E24</f>
        <v>0</v>
      </c>
      <c r="G24" s="40"/>
    </row>
    <row r="25" spans="1:7" ht="15.75" x14ac:dyDescent="0.25">
      <c r="A25" s="53" t="s">
        <v>3</v>
      </c>
      <c r="B25" s="94" t="s">
        <v>87</v>
      </c>
      <c r="C25" s="95"/>
      <c r="D25" s="90">
        <f>IF(D26=0,D12,IF(D26&gt;0,"0"))</f>
        <v>0</v>
      </c>
      <c r="E25" s="8">
        <f>IF('Measure 4'!B25='Default U-Factors'!E5,'Default U-Factors'!H5,IF('Measure 4'!B25='Default U-Factors'!E6,'Default U-Factors'!H6,IF('Measure 4'!B25='Default U-Factors'!E7,'Default U-Factors'!H7,IF('Measure 4'!B25='Default U-Factors'!E8,'Default U-Factors'!H8,IF('Measure 4'!B25='Default U-Factors'!E9,'Default U-Factors'!H9,IF('Measure 4'!B25='Default U-Factors'!E10,'Default U-Factors'!H10,IF('Measure 4'!B25='Default U-Factors'!E11,'Default U-Factors'!H11,IF('Measure 4'!B25='Default U-Factors'!E12,'Default U-Factors'!H12,IF('Measure 4'!B25='Default U-Factors'!E13,'Default U-Factors'!H13,IF('Measure 4'!B25='Default U-Factors'!E14,'Default U-Factors'!H14,IF('Measure 4'!B25='Default U-Factors'!E15,'Default U-Factors'!H15,IF('Measure 4'!B25='Default U-Factors'!E16,'Default U-Factors'!H16,IF('Measure 4'!B25='Default U-Factors'!E17,'Default U-Factors'!H17,IF('Measure 4'!B25='Default U-Factors'!E18,'Default U-Factors'!H18,IF('Measure 4'!B25='Default U-Factors'!E19,'Default U-Factors'!H19,IF('Measure 4'!B25='Default U-Factors'!E20,'Default U-Factors'!H20,IF('Measure 4'!B25='Default U-Factors'!E21,'Default U-Factors'!H21,IF('Measure 4'!B25='Default U-Factors'!E22,'Default U-Factors'!H22,IF('Measure 4'!B25='Default U-Factors'!E23,'Default U-Factors'!H23,IF('Measure 4'!B25='Default U-Factors'!E24,'Default U-Factors'!H24,IF('Measure 4'!B25='Default U-Factors'!E25,'Default U-Factors'!H25,IF('Measure 4'!B25='Default U-Factors'!E26,'Default U-Factors'!H26,IF('Measure 4'!B25='Default U-Factors'!E27,'Default U-Factors'!H27,IF('Measure 4'!B25='Default U-Factors'!E28,'Default U-Factors'!H28,IF('Measure 4'!B25='Default U-Factors'!E29,'Default U-Factors'!H29,IF('Measure 4'!B25='Default U-Factors'!E30,'Default U-Factors'!H30,IF('Measure 4'!B25='Default U-Factors'!E31,'Default U-Factors'!H31,IF('Measure 4'!B25='Default U-Factors'!E32,'Default U-Factors'!H32,IF('Measure 4'!B25='Default U-Factors'!E33,'Default U-Factors'!H33,IF('Measure 4'!B25='Default U-Factors'!E34,'Default U-Factors'!H34,IF('Measure 4'!B25='Default U-Factors'!E35,'Default U-Factors'!H35,IF('Measure 4'!B25='Default U-Factors'!E36,'Default U-Factors'!H36,IF('Measure 4'!B25='Default U-Factors'!E37,'Default U-Factors'!H37,IF('Measure 4'!B25='Default U-Factors'!E38,'Default U-Factors'!H38,IF('Measure 4'!B25='Default U-Factors'!E39,'Default U-Factors'!H39,IF('Measure 4'!B25='Default U-Factors'!E40,'Default U-Factors'!H40,IF('Measure 4'!B25='Default U-Factors'!E41,'Default U-Factors'!H41,IF('Measure 4'!B25='Default U-Factors'!E42,'Default U-Factors'!H42,IF('Measure 4'!B25='Default U-Factors'!E43,'Default U-Factors'!H43,IF('Measure 4'!B25='Default U-Factors'!E44,'Default U-Factors'!H44,IF('Measure 4'!B25='Default U-Factors'!E45,'Default U-Factors'!H45,IF('Measure 4'!B25='Default U-Factors'!E46,'Default U-Factors'!H46,IF('Measure 4'!B25='Default U-Factors'!E47,'Default U-Factors'!H47,IF('Measure 4'!B25='Default U-Factors'!E48,'Default U-Factors'!H48,IF('Measure 4'!B25='Default U-Factors'!E49,'Default U-Factors'!H49,IF('Measure 4'!B25='Default U-Factors'!E50,'Default U-Factors'!H50,IF('Measure 4'!B25='Default U-Factors'!E52,'Default U-Factors'!H52,IF('Measure 4'!B25='Default U-Factors'!E53,'Default U-Factors'!H53,IF('Measure 4'!B25='Default U-Factors'!E54,'Default U-Factors'!H54,IF('Measure 4'!B25='Default U-Factors'!E56,'Default U-Factors'!H56,IF('Measure 4'!B25='Default U-Factors'!E57,'Default U-Factors'!H57,IF('Measure 4'!B25='Default U-Factors'!E58,'Default U-Factors'!H58,IF('Measure 4'!B25='Default U-Factors'!E60,'Default U-Factors'!H60,IF('Measure 4'!B25='Default U-Factors'!E61,'Default U-Factors'!H61,IF('Measure 4'!B25='Default U-Factors'!E62,'Default U-Factors'!H62,IF('Measure 4'!B25='Default U-Factors'!E64,'Default U-Factors'!H64,IF('Measure 4'!B25='Default U-Factors'!E65,'Default U-Factors'!H65,IF('Measure 4'!B25='Default U-Factors'!E66,'Default U-Factors'!H66))))))))))))))))))))))))))))))))))))))))))))))))))))))))))</f>
        <v>0</v>
      </c>
      <c r="F25" s="9">
        <f t="shared" si="1"/>
        <v>0</v>
      </c>
      <c r="G25" s="40"/>
    </row>
    <row r="26" spans="1:7" s="12" customFormat="1" ht="15.75" x14ac:dyDescent="0.25">
      <c r="A26" s="53" t="s">
        <v>256</v>
      </c>
      <c r="B26" s="102" t="s">
        <v>192</v>
      </c>
      <c r="C26" s="103"/>
      <c r="D26" s="33">
        <f>'Walls Overall U-Factor'!C15</f>
        <v>0</v>
      </c>
      <c r="E26" s="8">
        <f>'Walls Overall U-Factor'!D15</f>
        <v>0</v>
      </c>
      <c r="F26" s="9">
        <f t="shared" si="1"/>
        <v>0</v>
      </c>
      <c r="G26" s="40"/>
    </row>
    <row r="27" spans="1:7" ht="15.75" x14ac:dyDescent="0.25">
      <c r="A27" s="53" t="s">
        <v>4</v>
      </c>
      <c r="B27" s="94" t="s">
        <v>87</v>
      </c>
      <c r="C27" s="95"/>
      <c r="D27" s="33">
        <f>D13</f>
        <v>0</v>
      </c>
      <c r="E27" s="8">
        <f>IF('Measure 4'!B27='Default U-Factors'!A39,'Default U-Factors'!C39,IF('Measure 4'!B27='Default U-Factors'!A40,'Default U-Factors'!C40,IF('Measure 4'!B27='Default U-Factors'!A41,'Default U-Factors'!C41,IF('Measure 4'!B27='Default U-Factors'!A42,'Default U-Factors'!C42,IF('Measure 4'!B27='Default U-Factors'!A43,'Default U-Factors'!C43,IF('Measure 4'!B27='Default U-Factors'!A44,'Default U-Factors'!C44))))))</f>
        <v>0</v>
      </c>
      <c r="F27" s="9">
        <f t="shared" si="1"/>
        <v>0</v>
      </c>
      <c r="G27" s="40"/>
    </row>
    <row r="28" spans="1:7" ht="15.75" x14ac:dyDescent="0.25">
      <c r="A28" s="53" t="s">
        <v>9</v>
      </c>
      <c r="B28" s="94" t="s">
        <v>87</v>
      </c>
      <c r="C28" s="95"/>
      <c r="D28" s="33">
        <f>D14</f>
        <v>0</v>
      </c>
      <c r="E28" s="8">
        <f>IF('Measure 4'!B28='Default U-Factors'!A48,'Default U-Factors'!C48,IF('Measure 4'!B28='Default U-Factors'!A49,'Default U-Factors'!C49,IF('Measure 4'!B28='Default U-Factors'!A50,'Default U-Factors'!C50,IF('Measure 4'!B28='Default U-Factors'!A51,'Default U-Factors'!C51,IF('Measure 4'!B28='Default U-Factors'!A52,'Default U-Factors'!C52,IF('Measure 4'!B28='Default U-Factors'!A53,'Default U-Factors'!C53))))))</f>
        <v>0</v>
      </c>
      <c r="F28" s="9">
        <f t="shared" si="1"/>
        <v>0</v>
      </c>
      <c r="G28" s="40"/>
    </row>
    <row r="29" spans="1:7" s="12" customFormat="1" ht="15.75" x14ac:dyDescent="0.25">
      <c r="A29" s="53"/>
      <c r="B29" s="60"/>
      <c r="C29" s="60"/>
      <c r="D29" s="32"/>
      <c r="E29" s="30"/>
      <c r="F29" s="31"/>
      <c r="G29" s="40"/>
    </row>
    <row r="30" spans="1:7" s="12" customFormat="1" ht="15.75" x14ac:dyDescent="0.25">
      <c r="A30" s="53"/>
      <c r="B30" s="106" t="s">
        <v>88</v>
      </c>
      <c r="C30" s="106"/>
      <c r="D30" s="106"/>
      <c r="E30" s="106"/>
      <c r="F30" s="106"/>
      <c r="G30" s="40"/>
    </row>
    <row r="31" spans="1:7" ht="15.75" x14ac:dyDescent="0.25">
      <c r="A31" s="11" t="s">
        <v>12</v>
      </c>
      <c r="B31" s="94"/>
      <c r="C31" s="95"/>
      <c r="D31" s="61"/>
      <c r="E31" s="61"/>
      <c r="F31" s="9">
        <f>D31*E31</f>
        <v>0</v>
      </c>
      <c r="G31" s="40"/>
    </row>
    <row r="32" spans="1:7" s="38" customFormat="1" ht="15.75" x14ac:dyDescent="0.25">
      <c r="A32" s="58"/>
      <c r="B32" s="59"/>
      <c r="C32" s="59"/>
      <c r="D32" s="37"/>
      <c r="E32" s="37"/>
      <c r="F32" s="10"/>
      <c r="G32" s="40"/>
    </row>
    <row r="33" spans="1:8" s="38" customFormat="1" ht="15.75" x14ac:dyDescent="0.25">
      <c r="A33" s="98" t="s">
        <v>246</v>
      </c>
      <c r="B33" s="98"/>
      <c r="C33" s="98"/>
      <c r="D33" s="98"/>
      <c r="E33" s="98"/>
      <c r="F33" s="98"/>
      <c r="G33" s="40"/>
    </row>
    <row r="34" spans="1:8" ht="12.75" customHeight="1" x14ac:dyDescent="0.25">
      <c r="A34" s="53"/>
      <c r="B34" s="107" t="s">
        <v>196</v>
      </c>
      <c r="C34" s="107"/>
      <c r="D34" s="107"/>
      <c r="E34" s="107"/>
      <c r="F34" s="107"/>
      <c r="G34" s="40"/>
    </row>
    <row r="35" spans="1:8" ht="15.75" x14ac:dyDescent="0.25">
      <c r="A35" s="53"/>
      <c r="B35" s="104" t="s">
        <v>177</v>
      </c>
      <c r="C35" s="105"/>
      <c r="D35" s="33">
        <f>'Windows Overall U-Factor'!B36</f>
        <v>0</v>
      </c>
      <c r="E35" s="8">
        <f>'Windows Overall U-Factor'!C36</f>
        <v>0</v>
      </c>
      <c r="F35" s="9">
        <f t="shared" si="1"/>
        <v>0</v>
      </c>
      <c r="G35" s="40"/>
    </row>
    <row r="36" spans="1:8" x14ac:dyDescent="0.2">
      <c r="A36" s="53"/>
      <c r="B36" s="104" t="s">
        <v>176</v>
      </c>
      <c r="C36" s="105"/>
      <c r="D36" s="33">
        <f>'Skylights Overall U-Factor'!B16</f>
        <v>0</v>
      </c>
      <c r="E36" s="8">
        <f>'Skylights Overall U-Factor'!C16</f>
        <v>0</v>
      </c>
      <c r="F36" s="9">
        <f t="shared" ref="F36" si="2">D36*E36</f>
        <v>0</v>
      </c>
    </row>
    <row r="37" spans="1:8" x14ac:dyDescent="0.2">
      <c r="A37" s="53"/>
      <c r="B37" s="104" t="s">
        <v>178</v>
      </c>
      <c r="C37" s="105"/>
      <c r="D37" s="33">
        <f>'Doors Overall U-Factor'!C15</f>
        <v>0</v>
      </c>
      <c r="E37" s="8">
        <f>'Doors Overall U-Factor'!D15</f>
        <v>0</v>
      </c>
      <c r="F37" s="9">
        <f t="shared" si="1"/>
        <v>0</v>
      </c>
      <c r="G37" s="3"/>
    </row>
    <row r="38" spans="1:8" ht="14.25" x14ac:dyDescent="0.2">
      <c r="A38" s="53"/>
      <c r="B38" s="104" t="s">
        <v>198</v>
      </c>
      <c r="C38" s="105"/>
      <c r="D38" s="33">
        <f>'Doors Overall U-Factor'!H15</f>
        <v>0</v>
      </c>
      <c r="E38" s="8">
        <f>'Doors Overall U-Factor'!I15</f>
        <v>0</v>
      </c>
      <c r="F38" s="9">
        <f t="shared" si="1"/>
        <v>0</v>
      </c>
    </row>
    <row r="39" spans="1:8" ht="13.5" thickBot="1" x14ac:dyDescent="0.25">
      <c r="A39" s="53"/>
      <c r="B39" s="53"/>
      <c r="C39" s="53"/>
      <c r="D39" s="53"/>
      <c r="E39" s="5" t="s">
        <v>10</v>
      </c>
      <c r="F39" s="2">
        <f>SUM(F23:F38)</f>
        <v>0</v>
      </c>
    </row>
    <row r="40" spans="1:8" ht="16.5" thickBot="1" x14ac:dyDescent="0.3">
      <c r="A40" s="53"/>
      <c r="B40" s="53"/>
      <c r="C40" s="53"/>
      <c r="D40" s="92" t="s">
        <v>197</v>
      </c>
      <c r="E40" s="93"/>
      <c r="F40" s="57" t="str">
        <f>IF(AND(F41&gt;-15%,G40="Yes",H40="Yes"),"FAIL",IF(AND(F41&lt;-15%,G40="Yes",H40="Yes"),"PASS",""))</f>
        <v/>
      </c>
      <c r="G40" s="53" t="str">
        <f>IF(F39="","None","Yes")</f>
        <v>Yes</v>
      </c>
      <c r="H40" t="str">
        <f>IF(F41="","None","Yes")</f>
        <v>None</v>
      </c>
    </row>
    <row r="41" spans="1:8" x14ac:dyDescent="0.2">
      <c r="D41" s="12"/>
      <c r="E41" s="12"/>
      <c r="F41" s="7" t="str">
        <f>IF(F39=0,"",F39/F20-1)</f>
        <v/>
      </c>
    </row>
    <row r="43" spans="1:8" x14ac:dyDescent="0.2">
      <c r="A43" s="101" t="s">
        <v>225</v>
      </c>
      <c r="B43" s="101"/>
      <c r="C43" s="101"/>
      <c r="D43" s="101"/>
      <c r="E43" s="101"/>
      <c r="F43" s="101"/>
    </row>
    <row r="44" spans="1:8" x14ac:dyDescent="0.2">
      <c r="A44" s="100" t="s">
        <v>226</v>
      </c>
      <c r="B44" s="100"/>
      <c r="C44" s="100"/>
      <c r="D44" s="100"/>
      <c r="E44" s="100"/>
      <c r="F44" s="100"/>
    </row>
    <row r="45" spans="1:8" x14ac:dyDescent="0.2">
      <c r="A45" s="100" t="s">
        <v>227</v>
      </c>
      <c r="B45" s="100"/>
      <c r="C45" s="100"/>
      <c r="D45" s="100"/>
      <c r="E45" s="100"/>
      <c r="F45" s="100"/>
    </row>
    <row r="46" spans="1:8" ht="12.75" customHeight="1" x14ac:dyDescent="0.2"/>
  </sheetData>
  <sheetProtection password="CE0A" sheet="1" objects="1" scenarios="1" selectLockedCells="1"/>
  <dataConsolidate/>
  <mergeCells count="24">
    <mergeCell ref="C1:I1"/>
    <mergeCell ref="A45:F45"/>
    <mergeCell ref="A44:F44"/>
    <mergeCell ref="A43:F43"/>
    <mergeCell ref="B26:C26"/>
    <mergeCell ref="B35:C35"/>
    <mergeCell ref="B36:C36"/>
    <mergeCell ref="B37:C37"/>
    <mergeCell ref="B38:C38"/>
    <mergeCell ref="B30:F30"/>
    <mergeCell ref="B31:C31"/>
    <mergeCell ref="B34:F34"/>
    <mergeCell ref="B27:C27"/>
    <mergeCell ref="A10:A19"/>
    <mergeCell ref="A7:C7"/>
    <mergeCell ref="E7:F7"/>
    <mergeCell ref="D40:E40"/>
    <mergeCell ref="B28:C28"/>
    <mergeCell ref="B23:C23"/>
    <mergeCell ref="C8:E8"/>
    <mergeCell ref="B21:F21"/>
    <mergeCell ref="B24:C24"/>
    <mergeCell ref="B25:C25"/>
    <mergeCell ref="A33:F33"/>
  </mergeCells>
  <conditionalFormatting sqref="G35">
    <cfRule type="containsText" dxfId="7" priority="12" operator="containsText" text="FAIL">
      <formula>NOT(ISERROR(SEARCH("FAIL",G35)))</formula>
    </cfRule>
    <cfRule type="containsText" dxfId="6" priority="13" operator="containsText" text="PASS">
      <formula>NOT(ISERROR(SEARCH("PASS",G35)))</formula>
    </cfRule>
    <cfRule type="containsText" dxfId="5" priority="14" operator="containsText" text="FAIL">
      <formula>NOT(ISERROR(SEARCH("FAIL",G35)))</formula>
    </cfRule>
  </conditionalFormatting>
  <conditionalFormatting sqref="F40">
    <cfRule type="containsText" dxfId="4" priority="1" operator="containsText" text=" ">
      <formula>NOT(ISERROR(SEARCH(" ",F40)))</formula>
    </cfRule>
    <cfRule type="cellIs" dxfId="3" priority="2" operator="equal">
      <formula>0</formula>
    </cfRule>
    <cfRule type="containsText" dxfId="2" priority="3" operator="containsText" text="FAIL">
      <formula>NOT(ISERROR(SEARCH("FAIL",F40)))</formula>
    </cfRule>
    <cfRule type="containsText" dxfId="1" priority="4" operator="containsText" text="PASS">
      <formula>NOT(ISERROR(SEARCH("PASS",F40)))</formula>
    </cfRule>
    <cfRule type="containsText" dxfId="0" priority="5" operator="containsText" text="FAIL">
      <formula>NOT(ISERROR(SEARCH("FAIL",F40)))</formula>
    </cfRule>
  </conditionalFormatting>
  <printOptions horizontalCentered="1"/>
  <pageMargins left="0.7" right="0.5" top="0.75" bottom="0.75" header="0.3" footer="0.3"/>
  <pageSetup orientation="portrait" r:id="rId1"/>
  <headerFooter scaleWithDoc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'Default U-Factors'!$A$5:$A$15</xm:f>
          </x14:formula1>
          <xm:sqref>B23:C23</xm:sqref>
        </x14:dataValidation>
        <x14:dataValidation type="list" allowBlank="1" showInputMessage="1" showErrorMessage="1">
          <x14:formula1>
            <xm:f>'Default U-Factors'!$E$5:$E$66</xm:f>
          </x14:formula1>
          <xm:sqref>B25:C25</xm:sqref>
        </x14:dataValidation>
        <x14:dataValidation type="list" allowBlank="1" showInputMessage="1" showErrorMessage="1">
          <x14:formula1>
            <xm:f>'Default U-Factors'!$A$18:$A$36</xm:f>
          </x14:formula1>
          <xm:sqref>B24:C24</xm:sqref>
        </x14:dataValidation>
        <x14:dataValidation type="list" allowBlank="1" showInputMessage="1" showErrorMessage="1">
          <x14:formula1>
            <xm:f>'Default U-Factors'!$A$39:$A$44</xm:f>
          </x14:formula1>
          <xm:sqref>B27:C27</xm:sqref>
        </x14:dataValidation>
        <x14:dataValidation type="list" allowBlank="1" showInputMessage="1" showErrorMessage="1">
          <x14:formula1>
            <xm:f>'Default U-Factors'!#REF!</xm:f>
          </x14:formula1>
          <xm:sqref>B29</xm:sqref>
        </x14:dataValidation>
        <x14:dataValidation type="list" allowBlank="1" showInputMessage="1" showErrorMessage="1">
          <x14:formula1>
            <xm:f>'Default U-Factors'!$A$48:$A$53</xm:f>
          </x14:formula1>
          <xm:sqref>B28:C28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6"/>
  <sheetViews>
    <sheetView topLeftCell="A22" workbookViewId="0">
      <selection activeCell="C54" sqref="C54"/>
    </sheetView>
  </sheetViews>
  <sheetFormatPr defaultRowHeight="12.75" x14ac:dyDescent="0.2"/>
  <cols>
    <col min="2" max="2" width="24.28515625" customWidth="1"/>
    <col min="3" max="3" width="8" customWidth="1"/>
    <col min="4" max="4" width="1.85546875" customWidth="1"/>
    <col min="5" max="5" width="10.85546875" customWidth="1"/>
    <col min="6" max="6" width="11.7109375" customWidth="1"/>
    <col min="7" max="7" width="9" customWidth="1"/>
    <col min="8" max="8" width="7.85546875" customWidth="1"/>
  </cols>
  <sheetData>
    <row r="2" spans="1:14" ht="13.5" thickBot="1" x14ac:dyDescent="0.25"/>
    <row r="3" spans="1:14" ht="13.5" thickBot="1" x14ac:dyDescent="0.25">
      <c r="A3" s="118" t="s">
        <v>13</v>
      </c>
      <c r="B3" s="119"/>
      <c r="C3" s="120"/>
      <c r="D3" s="12"/>
      <c r="E3" s="118" t="s">
        <v>14</v>
      </c>
      <c r="F3" s="119"/>
      <c r="G3" s="119"/>
      <c r="H3" s="120"/>
    </row>
    <row r="4" spans="1:14" ht="24.75" customHeight="1" x14ac:dyDescent="0.2">
      <c r="A4" s="14" t="s">
        <v>15</v>
      </c>
      <c r="B4" s="14" t="s">
        <v>16</v>
      </c>
      <c r="C4" s="15" t="s">
        <v>17</v>
      </c>
      <c r="D4" s="13"/>
      <c r="E4" s="25" t="s">
        <v>86</v>
      </c>
      <c r="F4" s="26" t="s">
        <v>85</v>
      </c>
      <c r="G4" s="24" t="s">
        <v>84</v>
      </c>
      <c r="H4" s="19" t="s">
        <v>17</v>
      </c>
    </row>
    <row r="5" spans="1:14" x14ac:dyDescent="0.2">
      <c r="A5" s="121" t="s">
        <v>87</v>
      </c>
      <c r="B5" s="125"/>
      <c r="C5" s="16"/>
      <c r="D5" s="12"/>
      <c r="E5" s="121" t="s">
        <v>87</v>
      </c>
      <c r="F5" s="143"/>
      <c r="G5" s="125"/>
      <c r="H5" s="16"/>
    </row>
    <row r="6" spans="1:14" x14ac:dyDescent="0.2">
      <c r="A6" s="123" t="s">
        <v>31</v>
      </c>
      <c r="B6" s="124"/>
      <c r="C6" s="17">
        <v>3.1E-2</v>
      </c>
      <c r="D6" s="12"/>
      <c r="E6" s="132" t="s">
        <v>46</v>
      </c>
      <c r="F6" s="133"/>
      <c r="G6" s="134"/>
      <c r="H6" s="17">
        <v>0.08</v>
      </c>
    </row>
    <row r="7" spans="1:14" x14ac:dyDescent="0.2">
      <c r="A7" s="123" t="s">
        <v>33</v>
      </c>
      <c r="B7" s="124"/>
      <c r="C7" s="17">
        <v>2.8000000000000001E-2</v>
      </c>
      <c r="D7" s="12"/>
      <c r="E7" s="132" t="s">
        <v>47</v>
      </c>
      <c r="F7" s="133"/>
      <c r="G7" s="134"/>
      <c r="H7" s="17">
        <v>7.4999999999999997E-2</v>
      </c>
    </row>
    <row r="8" spans="1:14" x14ac:dyDescent="0.2">
      <c r="A8" s="123" t="s">
        <v>212</v>
      </c>
      <c r="B8" s="124"/>
      <c r="C8" s="17">
        <v>2.5999999999999999E-2</v>
      </c>
      <c r="D8" s="12"/>
      <c r="E8" s="132"/>
      <c r="F8" s="133"/>
      <c r="G8" s="134"/>
      <c r="H8" s="17"/>
    </row>
    <row r="9" spans="1:14" x14ac:dyDescent="0.2">
      <c r="A9" s="123" t="s">
        <v>32</v>
      </c>
      <c r="B9" s="124"/>
      <c r="C9" s="17">
        <v>2.5000000000000001E-2</v>
      </c>
      <c r="D9" s="12"/>
      <c r="E9" s="132" t="s">
        <v>48</v>
      </c>
      <c r="F9" s="133"/>
      <c r="G9" s="134"/>
      <c r="H9" s="17">
        <v>6.5000000000000002E-2</v>
      </c>
    </row>
    <row r="10" spans="1:14" x14ac:dyDescent="0.2">
      <c r="A10" s="123" t="s">
        <v>34</v>
      </c>
      <c r="B10" s="124"/>
      <c r="C10" s="17">
        <v>2.4E-2</v>
      </c>
      <c r="D10" s="12"/>
      <c r="E10" s="132" t="s">
        <v>50</v>
      </c>
      <c r="F10" s="133"/>
      <c r="G10" s="134"/>
      <c r="H10" s="17">
        <v>6.3E-2</v>
      </c>
    </row>
    <row r="11" spans="1:14" x14ac:dyDescent="0.2">
      <c r="A11" s="138" t="s">
        <v>211</v>
      </c>
      <c r="B11" s="139"/>
      <c r="C11" s="17">
        <v>0.02</v>
      </c>
      <c r="D11" s="12"/>
      <c r="E11" s="132" t="s">
        <v>52</v>
      </c>
      <c r="F11" s="133"/>
      <c r="G11" s="134"/>
      <c r="H11" s="17">
        <v>6.0999999999999999E-2</v>
      </c>
    </row>
    <row r="12" spans="1:14" x14ac:dyDescent="0.2">
      <c r="A12" s="128"/>
      <c r="B12" s="129"/>
      <c r="C12" s="13"/>
      <c r="D12" s="12"/>
      <c r="E12" s="132"/>
      <c r="F12" s="133"/>
      <c r="G12" s="134"/>
      <c r="H12" s="17"/>
    </row>
    <row r="13" spans="1:14" x14ac:dyDescent="0.2">
      <c r="A13" s="128" t="s">
        <v>242</v>
      </c>
      <c r="B13" s="129"/>
      <c r="C13" s="17">
        <v>0.02</v>
      </c>
      <c r="D13" s="12"/>
      <c r="E13" s="140" t="s">
        <v>49</v>
      </c>
      <c r="F13" s="104"/>
      <c r="G13" s="105"/>
      <c r="H13" s="17">
        <v>0.06</v>
      </c>
    </row>
    <row r="14" spans="1:14" x14ac:dyDescent="0.2">
      <c r="A14" s="128" t="s">
        <v>243</v>
      </c>
      <c r="B14" s="129"/>
      <c r="C14" s="82">
        <v>1.9E-2</v>
      </c>
      <c r="D14" s="12"/>
      <c r="E14" s="132" t="s">
        <v>51</v>
      </c>
      <c r="F14" s="133"/>
      <c r="G14" s="134"/>
      <c r="H14" s="17">
        <v>5.8000000000000003E-2</v>
      </c>
    </row>
    <row r="15" spans="1:14" ht="13.5" thickBot="1" x14ac:dyDescent="0.25">
      <c r="A15" s="130" t="s">
        <v>244</v>
      </c>
      <c r="B15" s="131"/>
      <c r="C15" s="82">
        <v>1.6E-2</v>
      </c>
      <c r="D15" s="12"/>
      <c r="E15" s="132" t="s">
        <v>53</v>
      </c>
      <c r="F15" s="133"/>
      <c r="G15" s="134"/>
      <c r="H15" s="17">
        <v>5.5E-2</v>
      </c>
      <c r="L15" s="83"/>
      <c r="M15" s="83"/>
      <c r="N15" s="83"/>
    </row>
    <row r="16" spans="1:14" ht="13.5" thickBot="1" x14ac:dyDescent="0.25">
      <c r="A16" s="118" t="s">
        <v>18</v>
      </c>
      <c r="B16" s="119"/>
      <c r="C16" s="120"/>
      <c r="D16" s="12"/>
      <c r="E16" s="132"/>
      <c r="F16" s="133"/>
      <c r="G16" s="134"/>
      <c r="H16" s="17"/>
      <c r="L16" s="79"/>
      <c r="M16" s="79"/>
      <c r="N16" s="78"/>
    </row>
    <row r="17" spans="1:14" x14ac:dyDescent="0.2">
      <c r="A17" s="14" t="s">
        <v>15</v>
      </c>
      <c r="B17" s="14" t="s">
        <v>16</v>
      </c>
      <c r="C17" s="19" t="s">
        <v>17</v>
      </c>
      <c r="D17" s="12"/>
      <c r="E17" s="132" t="s">
        <v>54</v>
      </c>
      <c r="F17" s="133"/>
      <c r="G17" s="134"/>
      <c r="H17" s="17">
        <v>6.9000000000000006E-2</v>
      </c>
      <c r="L17" s="83"/>
      <c r="M17" s="79"/>
      <c r="N17" s="78"/>
    </row>
    <row r="18" spans="1:14" x14ac:dyDescent="0.2">
      <c r="A18" s="121" t="s">
        <v>87</v>
      </c>
      <c r="B18" s="125"/>
      <c r="C18" s="16"/>
      <c r="D18" s="12"/>
      <c r="E18" s="132" t="s">
        <v>59</v>
      </c>
      <c r="F18" s="133"/>
      <c r="G18" s="134"/>
      <c r="H18" s="17">
        <v>6.3E-2</v>
      </c>
      <c r="L18" s="79"/>
      <c r="M18" s="79"/>
      <c r="N18" s="78"/>
    </row>
    <row r="19" spans="1:14" x14ac:dyDescent="0.2">
      <c r="A19" s="123" t="s">
        <v>21</v>
      </c>
      <c r="B19" s="124"/>
      <c r="C19" s="17">
        <v>4.7E-2</v>
      </c>
      <c r="D19" s="12"/>
      <c r="E19" s="132" t="s">
        <v>64</v>
      </c>
      <c r="F19" s="133"/>
      <c r="G19" s="134"/>
      <c r="H19" s="17">
        <v>5.5E-2</v>
      </c>
      <c r="L19" s="79"/>
      <c r="M19" s="79"/>
      <c r="N19" s="78"/>
    </row>
    <row r="20" spans="1:14" x14ac:dyDescent="0.2">
      <c r="A20" s="123" t="s">
        <v>22</v>
      </c>
      <c r="B20" s="124"/>
      <c r="C20" s="17">
        <v>3.3000000000000002E-2</v>
      </c>
      <c r="D20" s="12"/>
      <c r="E20" s="132" t="s">
        <v>69</v>
      </c>
      <c r="F20" s="133"/>
      <c r="G20" s="134"/>
      <c r="H20" s="17">
        <v>6.7000000000000004E-2</v>
      </c>
      <c r="L20" s="79"/>
      <c r="M20" s="79"/>
      <c r="N20" s="78"/>
    </row>
    <row r="21" spans="1:14" x14ac:dyDescent="0.2">
      <c r="A21" s="123" t="s">
        <v>23</v>
      </c>
      <c r="B21" s="124"/>
      <c r="C21" s="17">
        <v>2.7E-2</v>
      </c>
      <c r="D21" s="12"/>
      <c r="E21" s="132" t="s">
        <v>74</v>
      </c>
      <c r="F21" s="133"/>
      <c r="G21" s="134"/>
      <c r="H21" s="17">
        <v>6.0999999999999999E-2</v>
      </c>
      <c r="L21" s="79"/>
      <c r="M21" s="79"/>
      <c r="N21" s="78"/>
    </row>
    <row r="22" spans="1:14" x14ac:dyDescent="0.2">
      <c r="A22" s="123"/>
      <c r="B22" s="124"/>
      <c r="C22" s="17"/>
      <c r="D22" s="12"/>
      <c r="E22" s="132" t="s">
        <v>79</v>
      </c>
      <c r="F22" s="133"/>
      <c r="G22" s="134"/>
      <c r="H22" s="17">
        <v>5.3999999999999999E-2</v>
      </c>
      <c r="L22" s="79"/>
      <c r="M22" s="79"/>
      <c r="N22" s="78"/>
    </row>
    <row r="23" spans="1:14" x14ac:dyDescent="0.2">
      <c r="A23" s="123" t="s">
        <v>244</v>
      </c>
      <c r="B23" s="124"/>
      <c r="C23" s="82">
        <v>1.6E-2</v>
      </c>
      <c r="D23" s="12"/>
      <c r="E23" s="132"/>
      <c r="F23" s="133"/>
      <c r="G23" s="134"/>
      <c r="H23" s="17"/>
      <c r="L23" s="79"/>
      <c r="M23" s="79"/>
      <c r="N23" s="78"/>
    </row>
    <row r="24" spans="1:14" x14ac:dyDescent="0.2">
      <c r="A24" s="123"/>
      <c r="B24" s="124"/>
      <c r="C24" s="13"/>
      <c r="D24" s="12"/>
      <c r="E24" s="132" t="s">
        <v>55</v>
      </c>
      <c r="F24" s="133"/>
      <c r="G24" s="134"/>
      <c r="H24" s="17">
        <v>6.4000000000000001E-2</v>
      </c>
      <c r="K24" s="79"/>
      <c r="L24" s="79"/>
      <c r="M24" s="78"/>
      <c r="N24" s="78"/>
    </row>
    <row r="25" spans="1:14" x14ac:dyDescent="0.2">
      <c r="A25" s="123" t="s">
        <v>24</v>
      </c>
      <c r="B25" s="124"/>
      <c r="C25" s="17">
        <v>5.5E-2</v>
      </c>
      <c r="D25" s="12"/>
      <c r="E25" s="132" t="s">
        <v>60</v>
      </c>
      <c r="F25" s="133"/>
      <c r="G25" s="134"/>
      <c r="H25" s="17">
        <v>5.8000000000000003E-2</v>
      </c>
      <c r="K25" s="79"/>
      <c r="L25" s="79"/>
      <c r="M25" s="78"/>
      <c r="N25" s="78"/>
    </row>
    <row r="26" spans="1:14" x14ac:dyDescent="0.2">
      <c r="A26" s="123" t="s">
        <v>25</v>
      </c>
      <c r="B26" s="124"/>
      <c r="C26" s="17">
        <v>4.5999999999999999E-2</v>
      </c>
      <c r="D26" s="12"/>
      <c r="E26" s="132" t="s">
        <v>65</v>
      </c>
      <c r="F26" s="133"/>
      <c r="G26" s="134"/>
      <c r="H26" s="17">
        <v>5.1999999999999998E-2</v>
      </c>
      <c r="K26" s="79"/>
      <c r="L26" s="79"/>
      <c r="M26" s="78"/>
      <c r="N26" s="78"/>
    </row>
    <row r="27" spans="1:14" x14ac:dyDescent="0.2">
      <c r="A27" s="123" t="s">
        <v>26</v>
      </c>
      <c r="B27" s="124"/>
      <c r="C27" s="17">
        <v>4.2000000000000003E-2</v>
      </c>
      <c r="D27" s="12"/>
      <c r="E27" s="140" t="s">
        <v>70</v>
      </c>
      <c r="F27" s="104"/>
      <c r="G27" s="105"/>
      <c r="H27" s="17">
        <v>6.2E-2</v>
      </c>
      <c r="K27" s="79"/>
      <c r="L27" s="79"/>
      <c r="M27" s="78"/>
      <c r="N27" s="78"/>
    </row>
    <row r="28" spans="1:14" x14ac:dyDescent="0.2">
      <c r="A28" s="123" t="s">
        <v>27</v>
      </c>
      <c r="B28" s="124"/>
      <c r="C28" s="17">
        <v>3.9E-2</v>
      </c>
      <c r="D28" s="12"/>
      <c r="E28" s="132" t="s">
        <v>75</v>
      </c>
      <c r="F28" s="133"/>
      <c r="G28" s="134"/>
      <c r="H28" s="17">
        <v>5.6000000000000001E-2</v>
      </c>
      <c r="K28" s="79"/>
      <c r="L28" s="79"/>
      <c r="M28" s="78"/>
      <c r="N28" s="78"/>
    </row>
    <row r="29" spans="1:14" x14ac:dyDescent="0.2">
      <c r="A29" s="123"/>
      <c r="B29" s="124"/>
      <c r="C29" s="17"/>
      <c r="D29" s="12"/>
      <c r="E29" s="132" t="s">
        <v>80</v>
      </c>
      <c r="F29" s="133"/>
      <c r="G29" s="134"/>
      <c r="H29" s="17">
        <v>0.05</v>
      </c>
      <c r="K29" s="79"/>
      <c r="L29" s="79"/>
      <c r="M29" s="78"/>
      <c r="N29" s="78"/>
    </row>
    <row r="30" spans="1:14" x14ac:dyDescent="0.2">
      <c r="A30" s="123" t="s">
        <v>28</v>
      </c>
      <c r="B30" s="124"/>
      <c r="C30" s="17">
        <v>3.2000000000000001E-2</v>
      </c>
      <c r="D30" s="12"/>
      <c r="E30" s="132"/>
      <c r="F30" s="133"/>
      <c r="G30" s="134"/>
      <c r="H30" s="17"/>
      <c r="K30" s="79"/>
      <c r="L30" s="79"/>
      <c r="M30" s="78"/>
      <c r="N30" s="78"/>
    </row>
    <row r="31" spans="1:14" x14ac:dyDescent="0.2">
      <c r="A31" s="123" t="s">
        <v>29</v>
      </c>
      <c r="B31" s="124"/>
      <c r="C31" s="17">
        <v>2.5999999999999999E-2</v>
      </c>
      <c r="D31" s="12"/>
      <c r="E31" s="132" t="s">
        <v>56</v>
      </c>
      <c r="F31" s="133"/>
      <c r="G31" s="134"/>
      <c r="H31" s="17">
        <v>0.06</v>
      </c>
      <c r="K31" s="79"/>
      <c r="L31" s="79"/>
      <c r="M31" s="78"/>
      <c r="N31" s="78"/>
    </row>
    <row r="32" spans="1:14" x14ac:dyDescent="0.2">
      <c r="A32" s="123" t="s">
        <v>30</v>
      </c>
      <c r="B32" s="124"/>
      <c r="C32" s="17">
        <v>0.02</v>
      </c>
      <c r="D32" s="12"/>
      <c r="E32" s="140" t="s">
        <v>61</v>
      </c>
      <c r="F32" s="104"/>
      <c r="G32" s="105"/>
      <c r="H32" s="17">
        <v>5.5E-2</v>
      </c>
      <c r="K32" s="79"/>
      <c r="L32" s="79"/>
      <c r="M32" s="78"/>
      <c r="N32" s="78"/>
    </row>
    <row r="33" spans="1:14" x14ac:dyDescent="0.2">
      <c r="A33" s="123"/>
      <c r="B33" s="124"/>
      <c r="C33" s="17"/>
      <c r="D33" s="12"/>
      <c r="E33" s="132" t="s">
        <v>66</v>
      </c>
      <c r="F33" s="133"/>
      <c r="G33" s="134"/>
      <c r="H33" s="17">
        <v>4.9000000000000002E-2</v>
      </c>
      <c r="K33" s="79"/>
      <c r="L33" s="79"/>
      <c r="M33" s="78"/>
      <c r="N33" s="78"/>
    </row>
    <row r="34" spans="1:14" x14ac:dyDescent="0.2">
      <c r="A34" s="123" t="s">
        <v>43</v>
      </c>
      <c r="B34" s="124"/>
      <c r="C34" s="17">
        <v>3.6999999999999998E-2</v>
      </c>
      <c r="D34" s="12"/>
      <c r="E34" s="132" t="s">
        <v>71</v>
      </c>
      <c r="F34" s="133"/>
      <c r="G34" s="134"/>
      <c r="H34" s="17">
        <v>5.7000000000000002E-2</v>
      </c>
      <c r="K34" s="79"/>
      <c r="L34" s="79"/>
      <c r="M34" s="78"/>
      <c r="N34" s="83"/>
    </row>
    <row r="35" spans="1:14" x14ac:dyDescent="0.2">
      <c r="A35" s="123" t="s">
        <v>44</v>
      </c>
      <c r="B35" s="124"/>
      <c r="C35" s="17">
        <v>0.03</v>
      </c>
      <c r="D35" s="12"/>
      <c r="E35" s="132" t="s">
        <v>76</v>
      </c>
      <c r="F35" s="133"/>
      <c r="G35" s="134"/>
      <c r="H35" s="17">
        <v>5.1999999999999998E-2</v>
      </c>
      <c r="K35" s="79"/>
      <c r="L35" s="79"/>
      <c r="M35" s="78"/>
      <c r="N35" s="78"/>
    </row>
    <row r="36" spans="1:14" ht="13.5" thickBot="1" x14ac:dyDescent="0.25">
      <c r="A36" s="126" t="s">
        <v>45</v>
      </c>
      <c r="B36" s="127"/>
      <c r="C36" s="18">
        <v>2.5000000000000001E-2</v>
      </c>
      <c r="D36" s="12"/>
      <c r="E36" s="132" t="s">
        <v>81</v>
      </c>
      <c r="F36" s="133"/>
      <c r="G36" s="134"/>
      <c r="H36" s="17">
        <v>4.7E-2</v>
      </c>
      <c r="K36" s="83"/>
      <c r="L36" s="83"/>
      <c r="M36" s="83"/>
      <c r="N36" s="78"/>
    </row>
    <row r="37" spans="1:14" ht="13.5" thickBot="1" x14ac:dyDescent="0.25">
      <c r="A37" s="118" t="s">
        <v>19</v>
      </c>
      <c r="B37" s="119"/>
      <c r="C37" s="120"/>
      <c r="D37" s="12"/>
      <c r="E37" s="132"/>
      <c r="F37" s="133"/>
      <c r="G37" s="134"/>
      <c r="H37" s="17"/>
      <c r="K37" s="79"/>
      <c r="L37" s="79"/>
      <c r="M37" s="78"/>
      <c r="N37" s="78"/>
    </row>
    <row r="38" spans="1:14" x14ac:dyDescent="0.2">
      <c r="A38" s="14" t="s">
        <v>15</v>
      </c>
      <c r="B38" s="14" t="s">
        <v>16</v>
      </c>
      <c r="C38" s="19" t="s">
        <v>17</v>
      </c>
      <c r="D38" s="12"/>
      <c r="E38" s="132" t="s">
        <v>57</v>
      </c>
      <c r="F38" s="133"/>
      <c r="G38" s="134"/>
      <c r="H38" s="17">
        <v>5.1999999999999998E-2</v>
      </c>
      <c r="K38" s="83"/>
      <c r="L38" s="79"/>
      <c r="M38" s="78"/>
      <c r="N38" s="78"/>
    </row>
    <row r="39" spans="1:14" x14ac:dyDescent="0.2">
      <c r="A39" s="121" t="s">
        <v>87</v>
      </c>
      <c r="B39" s="125"/>
      <c r="C39" s="16"/>
      <c r="D39" s="12"/>
      <c r="E39" s="132" t="s">
        <v>62</v>
      </c>
      <c r="F39" s="133"/>
      <c r="G39" s="134"/>
      <c r="H39" s="17">
        <v>4.7E-2</v>
      </c>
      <c r="K39" s="79"/>
      <c r="L39" s="79"/>
      <c r="M39" s="78"/>
      <c r="N39" s="78"/>
    </row>
    <row r="40" spans="1:14" x14ac:dyDescent="0.2">
      <c r="A40" s="123" t="s">
        <v>35</v>
      </c>
      <c r="B40" s="124"/>
      <c r="C40" s="17">
        <v>3.5000000000000003E-2</v>
      </c>
      <c r="D40" s="12"/>
      <c r="E40" s="132" t="s">
        <v>67</v>
      </c>
      <c r="F40" s="133"/>
      <c r="G40" s="134"/>
      <c r="H40" s="17">
        <v>4.2999999999999997E-2</v>
      </c>
      <c r="K40" s="79"/>
      <c r="L40" s="79"/>
      <c r="M40" s="78"/>
      <c r="N40" s="80"/>
    </row>
    <row r="41" spans="1:14" x14ac:dyDescent="0.2">
      <c r="A41" s="123" t="s">
        <v>36</v>
      </c>
      <c r="B41" s="124"/>
      <c r="C41" s="17">
        <v>3.2000000000000001E-2</v>
      </c>
      <c r="D41" s="12"/>
      <c r="E41" s="140" t="s">
        <v>72</v>
      </c>
      <c r="F41" s="104"/>
      <c r="G41" s="105"/>
      <c r="H41" s="17">
        <v>4.9000000000000002E-2</v>
      </c>
      <c r="K41" s="79"/>
      <c r="L41" s="79"/>
      <c r="M41" s="78"/>
      <c r="N41" s="78"/>
    </row>
    <row r="42" spans="1:14" x14ac:dyDescent="0.2">
      <c r="A42" s="123" t="s">
        <v>37</v>
      </c>
      <c r="B42" s="124"/>
      <c r="C42" s="17">
        <v>2.8000000000000001E-2</v>
      </c>
      <c r="D42" s="12"/>
      <c r="E42" s="132" t="s">
        <v>77</v>
      </c>
      <c r="F42" s="133"/>
      <c r="G42" s="134"/>
      <c r="H42" s="17">
        <v>4.4999999999999998E-2</v>
      </c>
      <c r="K42" s="80"/>
      <c r="L42" s="80"/>
      <c r="M42" s="80"/>
      <c r="N42" s="78"/>
    </row>
    <row r="43" spans="1:14" x14ac:dyDescent="0.2">
      <c r="A43" s="114" t="s">
        <v>230</v>
      </c>
      <c r="B43" s="115"/>
      <c r="C43" s="81">
        <v>2.1999999999999999E-2</v>
      </c>
      <c r="D43" s="12"/>
      <c r="E43" s="132" t="s">
        <v>82</v>
      </c>
      <c r="F43" s="133"/>
      <c r="G43" s="134"/>
      <c r="H43" s="17">
        <v>4.1000000000000002E-2</v>
      </c>
      <c r="K43" s="80"/>
      <c r="L43" s="80"/>
      <c r="M43" s="78"/>
      <c r="N43" s="83"/>
    </row>
    <row r="44" spans="1:14" x14ac:dyDescent="0.2">
      <c r="A44" s="114" t="s">
        <v>231</v>
      </c>
      <c r="B44" s="115"/>
      <c r="C44" s="17">
        <v>1.4999999999999999E-2</v>
      </c>
      <c r="D44" s="12"/>
      <c r="E44" s="132"/>
      <c r="F44" s="133"/>
      <c r="G44" s="134"/>
      <c r="H44" s="17"/>
      <c r="K44" s="80"/>
      <c r="L44" s="80"/>
      <c r="M44" s="78"/>
      <c r="N44" s="78"/>
    </row>
    <row r="45" spans="1:14" ht="13.5" thickBot="1" x14ac:dyDescent="0.25">
      <c r="A45" s="116"/>
      <c r="B45" s="117"/>
      <c r="C45" s="17"/>
      <c r="D45" s="12"/>
      <c r="E45" s="132" t="s">
        <v>58</v>
      </c>
      <c r="F45" s="133"/>
      <c r="G45" s="134"/>
      <c r="H45" s="17">
        <v>4.8000000000000001E-2</v>
      </c>
      <c r="K45" s="83"/>
      <c r="L45" s="83"/>
      <c r="M45" s="83"/>
      <c r="N45" s="78"/>
    </row>
    <row r="46" spans="1:14" ht="13.5" thickBot="1" x14ac:dyDescent="0.25">
      <c r="A46" s="118" t="s">
        <v>20</v>
      </c>
      <c r="B46" s="119"/>
      <c r="C46" s="120"/>
      <c r="D46" s="12"/>
      <c r="E46" s="132" t="s">
        <v>63</v>
      </c>
      <c r="F46" s="133"/>
      <c r="G46" s="134"/>
      <c r="H46" s="17">
        <v>4.3999999999999997E-2</v>
      </c>
      <c r="K46" s="79"/>
      <c r="L46" s="79"/>
      <c r="M46" s="78"/>
      <c r="N46" s="78"/>
    </row>
    <row r="47" spans="1:14" x14ac:dyDescent="0.2">
      <c r="A47" s="14" t="s">
        <v>15</v>
      </c>
      <c r="B47" s="14" t="s">
        <v>16</v>
      </c>
      <c r="C47" s="19" t="s">
        <v>17</v>
      </c>
      <c r="D47" s="12"/>
      <c r="E47" s="132" t="s">
        <v>68</v>
      </c>
      <c r="F47" s="133"/>
      <c r="G47" s="134"/>
      <c r="H47" s="17">
        <v>0.04</v>
      </c>
      <c r="K47" s="83"/>
      <c r="L47" s="83"/>
      <c r="M47" s="78"/>
      <c r="N47" s="78"/>
    </row>
    <row r="48" spans="1:14" x14ac:dyDescent="0.2">
      <c r="A48" s="121" t="s">
        <v>87</v>
      </c>
      <c r="B48" s="122"/>
      <c r="C48" s="16"/>
      <c r="D48" s="12"/>
      <c r="E48" s="132" t="s">
        <v>73</v>
      </c>
      <c r="F48" s="133"/>
      <c r="G48" s="134"/>
      <c r="H48" s="17">
        <v>4.3999999999999997E-2</v>
      </c>
      <c r="K48" s="79"/>
      <c r="L48" s="79"/>
      <c r="M48" s="78"/>
      <c r="N48" s="83"/>
    </row>
    <row r="49" spans="1:14" x14ac:dyDescent="0.2">
      <c r="A49" s="123" t="s">
        <v>38</v>
      </c>
      <c r="B49" s="124"/>
      <c r="C49" s="17">
        <v>0.54</v>
      </c>
      <c r="D49" s="12"/>
      <c r="E49" s="132" t="s">
        <v>78</v>
      </c>
      <c r="F49" s="133"/>
      <c r="G49" s="134"/>
      <c r="H49" s="17">
        <v>4.2000000000000003E-2</v>
      </c>
      <c r="K49" s="79"/>
      <c r="L49" s="79"/>
      <c r="M49" s="78"/>
      <c r="N49" s="78"/>
    </row>
    <row r="50" spans="1:14" x14ac:dyDescent="0.2">
      <c r="A50" s="123" t="s">
        <v>39</v>
      </c>
      <c r="B50" s="124"/>
      <c r="C50" s="17">
        <v>0.52</v>
      </c>
      <c r="E50" s="132" t="s">
        <v>83</v>
      </c>
      <c r="F50" s="133"/>
      <c r="G50" s="134"/>
      <c r="H50" s="17">
        <v>3.7999999999999999E-2</v>
      </c>
      <c r="K50" s="83"/>
      <c r="L50" s="83"/>
      <c r="M50" s="83"/>
      <c r="N50" s="78"/>
    </row>
    <row r="51" spans="1:14" s="53" customFormat="1" x14ac:dyDescent="0.2">
      <c r="A51" s="142" t="s">
        <v>258</v>
      </c>
      <c r="B51" s="142"/>
      <c r="C51" s="91">
        <v>0.46</v>
      </c>
      <c r="E51" s="123"/>
      <c r="F51" s="135"/>
      <c r="G51" s="124"/>
      <c r="H51" s="17"/>
      <c r="K51" s="79"/>
      <c r="L51" s="79"/>
      <c r="M51" s="78"/>
      <c r="N51" s="78"/>
    </row>
    <row r="52" spans="1:14" s="53" customFormat="1" x14ac:dyDescent="0.2">
      <c r="A52" s="135" t="s">
        <v>259</v>
      </c>
      <c r="B52" s="124"/>
      <c r="C52" s="17">
        <v>0.41</v>
      </c>
      <c r="E52" s="132" t="s">
        <v>233</v>
      </c>
      <c r="F52" s="133"/>
      <c r="G52" s="134"/>
      <c r="H52" s="17">
        <v>5.7000000000000002E-2</v>
      </c>
      <c r="K52" s="79"/>
      <c r="L52" s="79"/>
      <c r="M52" s="78"/>
      <c r="N52" s="78"/>
    </row>
    <row r="53" spans="1:14" s="53" customFormat="1" x14ac:dyDescent="0.2">
      <c r="A53" s="123" t="s">
        <v>260</v>
      </c>
      <c r="B53" s="124"/>
      <c r="C53" s="17">
        <v>0.36</v>
      </c>
      <c r="E53" s="132" t="s">
        <v>237</v>
      </c>
      <c r="F53" s="133"/>
      <c r="G53" s="134"/>
      <c r="H53" s="17">
        <v>5.6000000000000001E-2</v>
      </c>
      <c r="K53" s="79"/>
      <c r="L53" s="79"/>
      <c r="M53" s="78"/>
    </row>
    <row r="54" spans="1:14" s="53" customFormat="1" x14ac:dyDescent="0.2">
      <c r="A54" s="123"/>
      <c r="B54" s="124"/>
      <c r="C54" s="17"/>
      <c r="E54" s="132" t="s">
        <v>238</v>
      </c>
      <c r="F54" s="133"/>
      <c r="G54" s="134"/>
      <c r="H54" s="17">
        <v>5.2999999999999999E-2</v>
      </c>
      <c r="K54" s="79"/>
      <c r="L54" s="79"/>
      <c r="M54" s="78"/>
    </row>
    <row r="55" spans="1:14" s="53" customFormat="1" x14ac:dyDescent="0.2">
      <c r="A55" s="136"/>
      <c r="B55" s="137"/>
      <c r="C55" s="19"/>
      <c r="E55" s="132"/>
      <c r="F55" s="133"/>
      <c r="G55" s="134"/>
      <c r="H55" s="17"/>
      <c r="K55" s="79"/>
      <c r="L55" s="79"/>
      <c r="M55" s="78"/>
    </row>
    <row r="56" spans="1:14" s="53" customFormat="1" x14ac:dyDescent="0.2">
      <c r="A56" s="79"/>
      <c r="B56" s="79"/>
      <c r="C56" s="78"/>
      <c r="E56" s="132" t="s">
        <v>239</v>
      </c>
      <c r="F56" s="133"/>
      <c r="G56" s="134"/>
      <c r="H56" s="17">
        <v>5.7000000000000002E-2</v>
      </c>
    </row>
    <row r="57" spans="1:14" s="53" customFormat="1" ht="13.5" thickBot="1" x14ac:dyDescent="0.25">
      <c r="A57" s="79"/>
      <c r="B57" s="79"/>
      <c r="C57" s="78"/>
      <c r="E57" s="132" t="s">
        <v>240</v>
      </c>
      <c r="F57" s="133"/>
      <c r="G57" s="134"/>
      <c r="H57" s="17">
        <v>5.6000000000000001E-2</v>
      </c>
    </row>
    <row r="58" spans="1:14" s="53" customFormat="1" ht="13.5" thickBot="1" x14ac:dyDescent="0.25">
      <c r="A58" s="118" t="s">
        <v>229</v>
      </c>
      <c r="B58" s="119"/>
      <c r="C58" s="120"/>
      <c r="E58" s="132" t="s">
        <v>241</v>
      </c>
      <c r="F58" s="133"/>
      <c r="G58" s="134"/>
      <c r="H58" s="17">
        <v>5.2999999999999999E-2</v>
      </c>
    </row>
    <row r="59" spans="1:14" s="53" customFormat="1" x14ac:dyDescent="0.2">
      <c r="A59" s="14" t="s">
        <v>15</v>
      </c>
      <c r="B59" s="14" t="s">
        <v>16</v>
      </c>
      <c r="C59" s="19" t="s">
        <v>17</v>
      </c>
      <c r="E59" s="132"/>
      <c r="F59" s="133"/>
      <c r="G59" s="134"/>
      <c r="H59" s="17"/>
    </row>
    <row r="60" spans="1:14" s="53" customFormat="1" x14ac:dyDescent="0.2">
      <c r="A60" s="141" t="s">
        <v>40</v>
      </c>
      <c r="B60" s="125"/>
      <c r="C60" s="16">
        <v>6.5000000000000002E-2</v>
      </c>
      <c r="E60" s="132" t="s">
        <v>234</v>
      </c>
      <c r="F60" s="133"/>
      <c r="G60" s="134"/>
      <c r="H60" s="17">
        <v>5.6000000000000001E-2</v>
      </c>
    </row>
    <row r="61" spans="1:14" s="53" customFormat="1" x14ac:dyDescent="0.2">
      <c r="A61" s="123" t="s">
        <v>41</v>
      </c>
      <c r="B61" s="124"/>
      <c r="C61" s="17">
        <v>4.4999999999999998E-2</v>
      </c>
      <c r="E61" s="132" t="s">
        <v>235</v>
      </c>
      <c r="F61" s="133"/>
      <c r="G61" s="134"/>
      <c r="H61" s="17">
        <v>5.5E-2</v>
      </c>
    </row>
    <row r="62" spans="1:14" s="53" customFormat="1" x14ac:dyDescent="0.2">
      <c r="A62" s="136" t="s">
        <v>42</v>
      </c>
      <c r="B62" s="137"/>
      <c r="C62" s="19">
        <v>3.5000000000000003E-2</v>
      </c>
      <c r="E62" s="132" t="s">
        <v>236</v>
      </c>
      <c r="F62" s="133"/>
      <c r="G62" s="134"/>
      <c r="H62" s="17">
        <v>5.1999999999999998E-2</v>
      </c>
    </row>
    <row r="63" spans="1:14" ht="12.75" customHeight="1" x14ac:dyDescent="0.2">
      <c r="A63" s="135"/>
      <c r="B63" s="135"/>
      <c r="C63" s="78"/>
      <c r="E63" s="123"/>
      <c r="F63" s="135"/>
      <c r="G63" s="124"/>
      <c r="H63" s="17"/>
    </row>
    <row r="64" spans="1:14" x14ac:dyDescent="0.2">
      <c r="A64" s="135"/>
      <c r="B64" s="135"/>
      <c r="C64" s="78"/>
      <c r="E64" s="20" t="s">
        <v>40</v>
      </c>
      <c r="F64" s="21"/>
      <c r="G64" s="17"/>
      <c r="H64" s="17">
        <v>6.5000000000000002E-2</v>
      </c>
    </row>
    <row r="65" spans="5:8" x14ac:dyDescent="0.2">
      <c r="E65" s="20" t="s">
        <v>41</v>
      </c>
      <c r="F65" s="21"/>
      <c r="G65" s="17"/>
      <c r="H65" s="17">
        <v>4.4999999999999998E-2</v>
      </c>
    </row>
    <row r="66" spans="5:8" x14ac:dyDescent="0.2">
      <c r="E66" s="22" t="s">
        <v>42</v>
      </c>
      <c r="F66" s="23"/>
      <c r="G66" s="19"/>
      <c r="H66" s="19">
        <v>3.5000000000000003E-2</v>
      </c>
    </row>
  </sheetData>
  <mergeCells count="115">
    <mergeCell ref="A58:C58"/>
    <mergeCell ref="A60:B60"/>
    <mergeCell ref="A61:B61"/>
    <mergeCell ref="A62:B62"/>
    <mergeCell ref="A51:B51"/>
    <mergeCell ref="A52:B52"/>
    <mergeCell ref="E63:G63"/>
    <mergeCell ref="E5:G5"/>
    <mergeCell ref="E50:G50"/>
    <mergeCell ref="E43:G43"/>
    <mergeCell ref="E36:G36"/>
    <mergeCell ref="E29:G29"/>
    <mergeCell ref="E22:G22"/>
    <mergeCell ref="E23:G23"/>
    <mergeCell ref="E30:G30"/>
    <mergeCell ref="E37:G37"/>
    <mergeCell ref="E44:G44"/>
    <mergeCell ref="E49:G49"/>
    <mergeCell ref="E42:G42"/>
    <mergeCell ref="E35:G35"/>
    <mergeCell ref="E28:G28"/>
    <mergeCell ref="E21:G21"/>
    <mergeCell ref="E11:G11"/>
    <mergeCell ref="E15:G15"/>
    <mergeCell ref="E17:G17"/>
    <mergeCell ref="E16:G16"/>
    <mergeCell ref="E19:G19"/>
    <mergeCell ref="E24:G24"/>
    <mergeCell ref="E48:G48"/>
    <mergeCell ref="E41:G41"/>
    <mergeCell ref="E34:G34"/>
    <mergeCell ref="E27:G27"/>
    <mergeCell ref="E20:G20"/>
    <mergeCell ref="E47:G47"/>
    <mergeCell ref="E33:G33"/>
    <mergeCell ref="E40:G40"/>
    <mergeCell ref="E26:G26"/>
    <mergeCell ref="E46:G46"/>
    <mergeCell ref="E39:G39"/>
    <mergeCell ref="E32:G32"/>
    <mergeCell ref="E25:G25"/>
    <mergeCell ref="E45:G45"/>
    <mergeCell ref="E38:G38"/>
    <mergeCell ref="E31:G31"/>
    <mergeCell ref="A63:B63"/>
    <mergeCell ref="A64:B64"/>
    <mergeCell ref="A53:B53"/>
    <mergeCell ref="A54:B54"/>
    <mergeCell ref="A55:B55"/>
    <mergeCell ref="E3:H3"/>
    <mergeCell ref="A3:C3"/>
    <mergeCell ref="E8:G8"/>
    <mergeCell ref="E12:G12"/>
    <mergeCell ref="A5:B5"/>
    <mergeCell ref="A11:B11"/>
    <mergeCell ref="A6:B6"/>
    <mergeCell ref="A9:B9"/>
    <mergeCell ref="A7:B7"/>
    <mergeCell ref="A10:B10"/>
    <mergeCell ref="A8:B8"/>
    <mergeCell ref="E18:G18"/>
    <mergeCell ref="E6:G6"/>
    <mergeCell ref="E7:G7"/>
    <mergeCell ref="E9:G9"/>
    <mergeCell ref="E13:G13"/>
    <mergeCell ref="E10:G10"/>
    <mergeCell ref="E14:G14"/>
    <mergeCell ref="A12:B12"/>
    <mergeCell ref="A13:B13"/>
    <mergeCell ref="A14:B14"/>
    <mergeCell ref="A15:B15"/>
    <mergeCell ref="A22:B22"/>
    <mergeCell ref="E62:G62"/>
    <mergeCell ref="A16:C16"/>
    <mergeCell ref="A18:B18"/>
    <mergeCell ref="A19:B19"/>
    <mergeCell ref="A20:B20"/>
    <mergeCell ref="A21:B21"/>
    <mergeCell ref="E61:G61"/>
    <mergeCell ref="E60:G60"/>
    <mergeCell ref="E56:G56"/>
    <mergeCell ref="E57:G57"/>
    <mergeCell ref="E58:G58"/>
    <mergeCell ref="E59:G59"/>
    <mergeCell ref="E52:G52"/>
    <mergeCell ref="E53:G53"/>
    <mergeCell ref="E54:G54"/>
    <mergeCell ref="E51:G51"/>
    <mergeCell ref="E55:G55"/>
    <mergeCell ref="A50:B50"/>
    <mergeCell ref="A33:B33"/>
    <mergeCell ref="A34:B34"/>
    <mergeCell ref="A35:B35"/>
    <mergeCell ref="A36:B36"/>
    <mergeCell ref="A37:C37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44:B44"/>
    <mergeCell ref="A45:B45"/>
    <mergeCell ref="A46:C46"/>
    <mergeCell ref="A48:B48"/>
    <mergeCell ref="A49:B49"/>
    <mergeCell ref="A39:B39"/>
    <mergeCell ref="A40:B40"/>
    <mergeCell ref="A41:B41"/>
    <mergeCell ref="A42:B42"/>
    <mergeCell ref="A43:B4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showGridLines="0" view="pageLayout" zoomScale="90" zoomScaleNormal="100" zoomScalePageLayoutView="90" workbookViewId="0">
      <selection activeCell="B5" sqref="B5"/>
    </sheetView>
  </sheetViews>
  <sheetFormatPr defaultRowHeight="12.75" x14ac:dyDescent="0.2"/>
  <cols>
    <col min="1" max="1" width="15.85546875" customWidth="1"/>
    <col min="2" max="2" width="11.140625" customWidth="1"/>
    <col min="3" max="3" width="9.7109375" customWidth="1"/>
    <col min="5" max="5" width="15.85546875" customWidth="1"/>
    <col min="6" max="6" width="11.140625" customWidth="1"/>
    <col min="7" max="7" width="9.7109375" customWidth="1"/>
    <col min="8" max="8" width="8.28515625" customWidth="1"/>
  </cols>
  <sheetData>
    <row r="1" spans="1:7" s="53" customFormat="1" x14ac:dyDescent="0.2"/>
    <row r="2" spans="1:7" s="12" customFormat="1" x14ac:dyDescent="0.2">
      <c r="E2" s="144" t="s">
        <v>181</v>
      </c>
      <c r="F2" s="144"/>
      <c r="G2" s="144"/>
    </row>
    <row r="3" spans="1:7" s="12" customFormat="1" ht="12.75" customHeight="1" x14ac:dyDescent="0.2">
      <c r="A3" s="146" t="s">
        <v>130</v>
      </c>
      <c r="B3" s="147"/>
      <c r="C3" s="147"/>
      <c r="E3" s="146" t="s">
        <v>130</v>
      </c>
      <c r="F3" s="147"/>
      <c r="G3" s="147"/>
    </row>
    <row r="4" spans="1:7" s="12" customFormat="1" ht="51" x14ac:dyDescent="0.2">
      <c r="A4" s="45" t="s">
        <v>129</v>
      </c>
      <c r="B4" s="51" t="s">
        <v>137</v>
      </c>
      <c r="C4" s="45" t="s">
        <v>200</v>
      </c>
      <c r="E4" s="52" t="s">
        <v>129</v>
      </c>
      <c r="F4" s="52" t="s">
        <v>137</v>
      </c>
      <c r="G4" s="52" t="s">
        <v>200</v>
      </c>
    </row>
    <row r="5" spans="1:7" x14ac:dyDescent="0.2">
      <c r="A5" s="41" t="s">
        <v>99</v>
      </c>
      <c r="B5" s="61"/>
      <c r="C5" s="62"/>
      <c r="E5" s="41" t="s">
        <v>99</v>
      </c>
      <c r="F5" s="1">
        <v>25</v>
      </c>
      <c r="G5" s="55">
        <v>0.32</v>
      </c>
    </row>
    <row r="6" spans="1:7" x14ac:dyDescent="0.2">
      <c r="A6" s="41" t="s">
        <v>100</v>
      </c>
      <c r="B6" s="61"/>
      <c r="C6" s="62"/>
      <c r="E6" s="41" t="s">
        <v>100</v>
      </c>
      <c r="F6" s="1">
        <v>20</v>
      </c>
      <c r="G6" s="55">
        <v>0.3</v>
      </c>
    </row>
    <row r="7" spans="1:7" x14ac:dyDescent="0.2">
      <c r="A7" s="41" t="s">
        <v>101</v>
      </c>
      <c r="B7" s="61"/>
      <c r="C7" s="62"/>
      <c r="E7" s="41" t="s">
        <v>101</v>
      </c>
      <c r="F7" s="1">
        <v>15</v>
      </c>
      <c r="G7" s="55">
        <v>0.35</v>
      </c>
    </row>
    <row r="8" spans="1:7" x14ac:dyDescent="0.2">
      <c r="A8" s="41" t="s">
        <v>102</v>
      </c>
      <c r="B8" s="61"/>
      <c r="C8" s="62"/>
      <c r="E8" s="41" t="s">
        <v>102</v>
      </c>
      <c r="F8" s="1">
        <v>30</v>
      </c>
      <c r="G8" s="55">
        <v>0.32</v>
      </c>
    </row>
    <row r="9" spans="1:7" x14ac:dyDescent="0.2">
      <c r="A9" s="41" t="s">
        <v>103</v>
      </c>
      <c r="B9" s="61"/>
      <c r="C9" s="62"/>
      <c r="E9" s="41" t="s">
        <v>103</v>
      </c>
      <c r="F9" s="1">
        <v>10</v>
      </c>
      <c r="G9" s="55">
        <v>0.3</v>
      </c>
    </row>
    <row r="10" spans="1:7" x14ac:dyDescent="0.2">
      <c r="A10" s="41" t="s">
        <v>104</v>
      </c>
      <c r="B10" s="61"/>
      <c r="C10" s="62"/>
      <c r="E10" s="41" t="s">
        <v>104</v>
      </c>
      <c r="F10" s="1">
        <v>25</v>
      </c>
      <c r="G10" s="55">
        <v>0.32</v>
      </c>
    </row>
    <row r="11" spans="1:7" x14ac:dyDescent="0.2">
      <c r="A11" s="41" t="s">
        <v>105</v>
      </c>
      <c r="B11" s="61"/>
      <c r="C11" s="62"/>
      <c r="E11" s="41" t="s">
        <v>105</v>
      </c>
      <c r="F11" s="1">
        <v>25</v>
      </c>
      <c r="G11" s="55">
        <v>0.32</v>
      </c>
    </row>
    <row r="12" spans="1:7" x14ac:dyDescent="0.2">
      <c r="A12" s="41" t="s">
        <v>106</v>
      </c>
      <c r="B12" s="61"/>
      <c r="C12" s="62"/>
      <c r="E12" s="41" t="s">
        <v>106</v>
      </c>
      <c r="F12" s="1">
        <v>25</v>
      </c>
      <c r="G12" s="55">
        <v>0.32</v>
      </c>
    </row>
    <row r="13" spans="1:7" x14ac:dyDescent="0.2">
      <c r="A13" s="41" t="s">
        <v>107</v>
      </c>
      <c r="B13" s="61"/>
      <c r="C13" s="62"/>
      <c r="E13" s="41" t="s">
        <v>107</v>
      </c>
      <c r="F13" s="1"/>
      <c r="G13" s="55"/>
    </row>
    <row r="14" spans="1:7" x14ac:dyDescent="0.2">
      <c r="A14" s="41" t="s">
        <v>108</v>
      </c>
      <c r="B14" s="61"/>
      <c r="C14" s="62"/>
      <c r="E14" s="41" t="s">
        <v>108</v>
      </c>
      <c r="F14" s="1"/>
      <c r="G14" s="55"/>
    </row>
    <row r="15" spans="1:7" x14ac:dyDescent="0.2">
      <c r="A15" s="41" t="s">
        <v>109</v>
      </c>
      <c r="B15" s="61"/>
      <c r="C15" s="62"/>
      <c r="E15" s="41" t="s">
        <v>109</v>
      </c>
      <c r="F15" s="1"/>
      <c r="G15" s="55"/>
    </row>
    <row r="16" spans="1:7" x14ac:dyDescent="0.2">
      <c r="A16" s="41" t="s">
        <v>110</v>
      </c>
      <c r="B16" s="61"/>
      <c r="C16" s="62"/>
      <c r="E16" s="41" t="s">
        <v>110</v>
      </c>
      <c r="F16" s="1"/>
      <c r="G16" s="55"/>
    </row>
    <row r="17" spans="1:7" x14ac:dyDescent="0.2">
      <c r="A17" s="41" t="s">
        <v>111</v>
      </c>
      <c r="B17" s="61"/>
      <c r="C17" s="62"/>
      <c r="E17" s="41" t="s">
        <v>111</v>
      </c>
      <c r="F17" s="1"/>
      <c r="G17" s="55"/>
    </row>
    <row r="18" spans="1:7" x14ac:dyDescent="0.2">
      <c r="A18" s="41" t="s">
        <v>112</v>
      </c>
      <c r="B18" s="61"/>
      <c r="C18" s="62"/>
      <c r="E18" s="41" t="s">
        <v>112</v>
      </c>
      <c r="F18" s="1"/>
      <c r="G18" s="55"/>
    </row>
    <row r="19" spans="1:7" x14ac:dyDescent="0.2">
      <c r="A19" s="41" t="s">
        <v>113</v>
      </c>
      <c r="B19" s="61"/>
      <c r="C19" s="62"/>
      <c r="E19" s="41" t="s">
        <v>113</v>
      </c>
      <c r="F19" s="1"/>
      <c r="G19" s="55"/>
    </row>
    <row r="20" spans="1:7" x14ac:dyDescent="0.2">
      <c r="A20" s="41" t="s">
        <v>114</v>
      </c>
      <c r="B20" s="61"/>
      <c r="C20" s="62"/>
      <c r="E20" s="41" t="s">
        <v>114</v>
      </c>
      <c r="F20" s="1"/>
      <c r="G20" s="55"/>
    </row>
    <row r="21" spans="1:7" x14ac:dyDescent="0.2">
      <c r="A21" s="41" t="s">
        <v>115</v>
      </c>
      <c r="B21" s="61"/>
      <c r="C21" s="62"/>
      <c r="E21" s="41" t="s">
        <v>115</v>
      </c>
      <c r="F21" s="1"/>
      <c r="G21" s="55"/>
    </row>
    <row r="22" spans="1:7" x14ac:dyDescent="0.2">
      <c r="A22" s="41" t="s">
        <v>116</v>
      </c>
      <c r="B22" s="61"/>
      <c r="C22" s="62"/>
      <c r="E22" s="41" t="s">
        <v>116</v>
      </c>
      <c r="F22" s="1"/>
      <c r="G22" s="55"/>
    </row>
    <row r="23" spans="1:7" x14ac:dyDescent="0.2">
      <c r="A23" s="41" t="s">
        <v>118</v>
      </c>
      <c r="B23" s="61"/>
      <c r="C23" s="62"/>
      <c r="E23" s="41" t="s">
        <v>118</v>
      </c>
      <c r="F23" s="1"/>
      <c r="G23" s="55"/>
    </row>
    <row r="24" spans="1:7" x14ac:dyDescent="0.2">
      <c r="A24" s="41" t="s">
        <v>117</v>
      </c>
      <c r="B24" s="61"/>
      <c r="C24" s="62"/>
      <c r="E24" s="41" t="s">
        <v>117</v>
      </c>
      <c r="F24" s="1"/>
      <c r="G24" s="55"/>
    </row>
    <row r="25" spans="1:7" x14ac:dyDescent="0.2">
      <c r="A25" s="41" t="s">
        <v>119</v>
      </c>
      <c r="B25" s="61"/>
      <c r="C25" s="62"/>
      <c r="E25" s="41" t="s">
        <v>119</v>
      </c>
      <c r="F25" s="1"/>
      <c r="G25" s="55"/>
    </row>
    <row r="26" spans="1:7" x14ac:dyDescent="0.2">
      <c r="A26" s="41" t="s">
        <v>120</v>
      </c>
      <c r="B26" s="61"/>
      <c r="C26" s="62"/>
      <c r="E26" s="41" t="s">
        <v>120</v>
      </c>
      <c r="F26" s="1"/>
      <c r="G26" s="55"/>
    </row>
    <row r="27" spans="1:7" x14ac:dyDescent="0.2">
      <c r="A27" s="41" t="s">
        <v>121</v>
      </c>
      <c r="B27" s="61"/>
      <c r="C27" s="62"/>
      <c r="E27" s="41" t="s">
        <v>121</v>
      </c>
      <c r="F27" s="1"/>
      <c r="G27" s="55"/>
    </row>
    <row r="28" spans="1:7" x14ac:dyDescent="0.2">
      <c r="A28" s="41" t="s">
        <v>122</v>
      </c>
      <c r="B28" s="61"/>
      <c r="C28" s="62"/>
      <c r="E28" s="41" t="s">
        <v>122</v>
      </c>
      <c r="F28" s="1"/>
      <c r="G28" s="55"/>
    </row>
    <row r="29" spans="1:7" x14ac:dyDescent="0.2">
      <c r="A29" s="41" t="s">
        <v>123</v>
      </c>
      <c r="B29" s="61"/>
      <c r="C29" s="62"/>
      <c r="E29" s="41" t="s">
        <v>123</v>
      </c>
      <c r="F29" s="1"/>
      <c r="G29" s="55"/>
    </row>
    <row r="30" spans="1:7" x14ac:dyDescent="0.2">
      <c r="A30" s="41" t="s">
        <v>124</v>
      </c>
      <c r="B30" s="61"/>
      <c r="C30" s="62"/>
      <c r="E30" s="41" t="s">
        <v>124</v>
      </c>
      <c r="F30" s="1"/>
      <c r="G30" s="55"/>
    </row>
    <row r="31" spans="1:7" x14ac:dyDescent="0.2">
      <c r="A31" s="41" t="s">
        <v>125</v>
      </c>
      <c r="B31" s="61"/>
      <c r="C31" s="62"/>
      <c r="E31" s="41" t="s">
        <v>125</v>
      </c>
      <c r="F31" s="1"/>
      <c r="G31" s="55"/>
    </row>
    <row r="32" spans="1:7" x14ac:dyDescent="0.2">
      <c r="A32" s="41" t="s">
        <v>126</v>
      </c>
      <c r="B32" s="61"/>
      <c r="C32" s="62"/>
      <c r="E32" s="41" t="s">
        <v>126</v>
      </c>
      <c r="F32" s="1"/>
      <c r="G32" s="55"/>
    </row>
    <row r="33" spans="1:7" x14ac:dyDescent="0.2">
      <c r="A33" s="41" t="s">
        <v>127</v>
      </c>
      <c r="B33" s="61"/>
      <c r="C33" s="62"/>
      <c r="E33" s="41" t="s">
        <v>127</v>
      </c>
      <c r="F33" s="1"/>
      <c r="G33" s="55"/>
    </row>
    <row r="34" spans="1:7" x14ac:dyDescent="0.2">
      <c r="A34" s="41" t="s">
        <v>128</v>
      </c>
      <c r="B34" s="61"/>
      <c r="C34" s="62"/>
      <c r="E34" s="41" t="s">
        <v>128</v>
      </c>
      <c r="F34" s="1"/>
      <c r="G34" s="55"/>
    </row>
    <row r="35" spans="1:7" ht="24" customHeight="1" x14ac:dyDescent="0.2">
      <c r="A35" s="44"/>
      <c r="B35" s="42" t="s">
        <v>133</v>
      </c>
      <c r="C35" s="42" t="s">
        <v>134</v>
      </c>
      <c r="E35" s="44"/>
      <c r="F35" s="42" t="s">
        <v>133</v>
      </c>
      <c r="G35" s="42" t="s">
        <v>134</v>
      </c>
    </row>
    <row r="36" spans="1:7" x14ac:dyDescent="0.2">
      <c r="A36" s="43" t="s">
        <v>132</v>
      </c>
      <c r="B36" s="46">
        <f>SUM(B5:B34)</f>
        <v>0</v>
      </c>
      <c r="C36" s="47">
        <f>IF(C5="",0,(B5/B36*C5)+(B6/B36*C6)+B7/B36*C7+B8/B36*C8+B9/B36*C9+B10/B36*C10+B11/B36*C11+B12/B36*C12+B13/B36*C13+B14/B36*C14+B15/B36*C15+B16/B36*C16+B17/B36*C17+B18/B36*C18+B19/B36*C19+B20/B36*C20+B21/B36*C21+B22/B36*C22+B23/B36*C23+B24/B36*C24+B25/B36*C25+B26/B36*C26+(B27/B36*C27)+(B28/B36*C28)+(B29/B36*C29)+(B30/B36*C30)+(B31/B36*C31)+B32/B36*C32+B33/B36*C33+B34/B36*C34)</f>
        <v>0</v>
      </c>
      <c r="E36" s="43" t="s">
        <v>132</v>
      </c>
      <c r="F36" s="46">
        <f>SUM(F5:F34)</f>
        <v>175</v>
      </c>
      <c r="G36" s="47">
        <f>IF(G5="",0,(F5/F36*G5)+(F6/F36*G6)+F7/F36*G7+F8/F36*G8+F9/F36*G9+F10/F36*G10+F11/F36*G11+F12/F36*G12+F13/F36*G13+F14/F36*G14+F15/F36*G15+F16/F36*G16+F17/F36*G17+F18/F36*G18+F19/F36*G19+F20/F36*G20+F21/F36*G21+F22/F36*G22+F23/F36*G23+F24/F36*G24+F25/F36*G25+F26/F36*G26+(F27/F36*G27)+(F28/F36*G28)+(F29/F36*G29)+(F30/F36*G30)+(F31/F36*G31)+F32/F36*G32+F33/F36*G33+F34/F36*G34)</f>
        <v>0.31914285714285712</v>
      </c>
    </row>
    <row r="38" spans="1:7" x14ac:dyDescent="0.2">
      <c r="A38" s="54" t="s">
        <v>159</v>
      </c>
      <c r="B38" s="53"/>
      <c r="C38" s="53"/>
      <c r="D38" s="53"/>
      <c r="E38" s="53"/>
      <c r="F38" s="53"/>
    </row>
    <row r="39" spans="1:7" x14ac:dyDescent="0.2">
      <c r="A39" s="6" t="s">
        <v>186</v>
      </c>
      <c r="B39" s="53"/>
      <c r="C39" s="53"/>
      <c r="D39" s="53"/>
      <c r="E39" s="53"/>
      <c r="F39" s="53"/>
    </row>
    <row r="40" spans="1:7" x14ac:dyDescent="0.2">
      <c r="A40" s="48" t="s">
        <v>187</v>
      </c>
      <c r="B40" s="53"/>
      <c r="C40" s="53"/>
      <c r="D40" s="53"/>
      <c r="E40" s="53"/>
      <c r="F40" s="53"/>
    </row>
    <row r="41" spans="1:7" x14ac:dyDescent="0.2">
      <c r="A41" s="48" t="s">
        <v>189</v>
      </c>
      <c r="B41" s="53"/>
      <c r="C41" s="53"/>
      <c r="D41" s="53"/>
      <c r="E41" s="53"/>
      <c r="F41" s="53"/>
    </row>
    <row r="42" spans="1:7" x14ac:dyDescent="0.2">
      <c r="A42" s="148" t="s">
        <v>179</v>
      </c>
      <c r="B42" s="148"/>
      <c r="C42" s="148"/>
      <c r="D42" s="148"/>
      <c r="E42" s="148"/>
      <c r="F42" s="148"/>
    </row>
    <row r="43" spans="1:7" x14ac:dyDescent="0.2">
      <c r="A43" s="48" t="s">
        <v>190</v>
      </c>
      <c r="B43" s="53"/>
      <c r="C43" s="53"/>
      <c r="D43" s="53"/>
      <c r="E43" s="53"/>
      <c r="F43" s="53"/>
    </row>
    <row r="44" spans="1:7" x14ac:dyDescent="0.2">
      <c r="A44" s="148" t="s">
        <v>180</v>
      </c>
      <c r="B44" s="148"/>
      <c r="C44" s="148"/>
      <c r="D44" s="148"/>
      <c r="E44" s="148"/>
      <c r="F44" s="148"/>
    </row>
    <row r="45" spans="1:7" ht="9.75" customHeight="1" x14ac:dyDescent="0.2">
      <c r="A45" s="53"/>
      <c r="B45" s="53"/>
      <c r="C45" s="53"/>
      <c r="D45" s="53"/>
      <c r="E45" s="53"/>
      <c r="F45" s="53"/>
    </row>
    <row r="46" spans="1:7" x14ac:dyDescent="0.2">
      <c r="A46" s="54" t="s">
        <v>247</v>
      </c>
      <c r="B46" s="53"/>
      <c r="C46" s="53"/>
      <c r="D46" s="53"/>
      <c r="E46" s="53"/>
      <c r="F46" s="53"/>
    </row>
    <row r="47" spans="1:7" ht="12.75" customHeight="1" x14ac:dyDescent="0.2">
      <c r="A47" s="145" t="s">
        <v>216</v>
      </c>
      <c r="B47" s="145"/>
      <c r="C47" s="145"/>
      <c r="D47" s="145"/>
      <c r="E47" s="145"/>
      <c r="F47" s="145"/>
      <c r="G47" s="145"/>
    </row>
    <row r="48" spans="1:7" x14ac:dyDescent="0.2">
      <c r="A48" s="145"/>
      <c r="B48" s="145"/>
      <c r="C48" s="145"/>
      <c r="D48" s="145"/>
      <c r="E48" s="145"/>
      <c r="F48" s="145"/>
      <c r="G48" s="145"/>
    </row>
    <row r="49" spans="1:7" x14ac:dyDescent="0.2">
      <c r="A49" s="145"/>
      <c r="B49" s="145"/>
      <c r="C49" s="145"/>
      <c r="D49" s="145"/>
      <c r="E49" s="145"/>
      <c r="F49" s="145"/>
      <c r="G49" s="145"/>
    </row>
    <row r="50" spans="1:7" ht="4.5" customHeight="1" x14ac:dyDescent="0.2">
      <c r="A50" s="145"/>
      <c r="B50" s="145"/>
      <c r="C50" s="145"/>
      <c r="D50" s="145"/>
      <c r="E50" s="145"/>
      <c r="F50" s="145"/>
      <c r="G50" s="145"/>
    </row>
    <row r="51" spans="1:7" ht="5.25" customHeight="1" x14ac:dyDescent="0.2"/>
    <row r="52" spans="1:7" s="53" customFormat="1" x14ac:dyDescent="0.2">
      <c r="A52" s="6" t="s">
        <v>248</v>
      </c>
    </row>
    <row r="53" spans="1:7" s="53" customFormat="1" x14ac:dyDescent="0.2">
      <c r="A53" s="6" t="s">
        <v>249</v>
      </c>
    </row>
    <row r="54" spans="1:7" x14ac:dyDescent="0.2">
      <c r="A54" s="6" t="s">
        <v>250</v>
      </c>
    </row>
  </sheetData>
  <sheetProtection password="CE0A" sheet="1" objects="1" scenarios="1" selectLockedCells="1"/>
  <mergeCells count="6">
    <mergeCell ref="E2:G2"/>
    <mergeCell ref="A47:G50"/>
    <mergeCell ref="A3:C3"/>
    <mergeCell ref="A42:F42"/>
    <mergeCell ref="A44:F44"/>
    <mergeCell ref="E3:G3"/>
  </mergeCells>
  <pageMargins left="0.7" right="0.7" top="0.75" bottom="0.55555555555555558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view="pageLayout" zoomScaleNormal="100" workbookViewId="0">
      <selection activeCell="B4" sqref="B4"/>
    </sheetView>
  </sheetViews>
  <sheetFormatPr defaultRowHeight="12.75" x14ac:dyDescent="0.2"/>
  <cols>
    <col min="1" max="1" width="12.5703125" style="12" customWidth="1"/>
    <col min="2" max="2" width="12.85546875" style="12" customWidth="1"/>
    <col min="3" max="3" width="8.42578125" style="12" customWidth="1"/>
    <col min="4" max="4" width="8.5703125" style="12" customWidth="1"/>
    <col min="5" max="5" width="8.28515625" style="12" customWidth="1"/>
    <col min="6" max="6" width="12.140625" style="12" customWidth="1"/>
    <col min="7" max="7" width="13.28515625" style="12" customWidth="1"/>
    <col min="8" max="8" width="7.85546875" style="12" customWidth="1"/>
    <col min="9" max="9" width="8.28515625" style="12" customWidth="1"/>
    <col min="10" max="16384" width="9.140625" style="12"/>
  </cols>
  <sheetData>
    <row r="1" spans="1:9" s="53" customFormat="1" ht="14.25" x14ac:dyDescent="0.2">
      <c r="A1" s="97" t="s">
        <v>228</v>
      </c>
      <c r="B1" s="97"/>
      <c r="C1" s="97"/>
      <c r="D1" s="97"/>
      <c r="F1" s="97" t="s">
        <v>232</v>
      </c>
      <c r="G1" s="97"/>
      <c r="H1" s="97"/>
      <c r="I1" s="97"/>
    </row>
    <row r="2" spans="1:9" ht="12.75" customHeight="1" x14ac:dyDescent="0.2">
      <c r="A2" s="151" t="s">
        <v>168</v>
      </c>
      <c r="B2" s="151"/>
      <c r="C2" s="151"/>
      <c r="D2" s="151"/>
      <c r="F2" s="151" t="s">
        <v>168</v>
      </c>
      <c r="G2" s="151"/>
      <c r="H2" s="151"/>
      <c r="I2" s="151"/>
    </row>
    <row r="3" spans="1:9" ht="38.25" customHeight="1" x14ac:dyDescent="0.2">
      <c r="A3" s="45" t="s">
        <v>131</v>
      </c>
      <c r="B3" s="73" t="s">
        <v>165</v>
      </c>
      <c r="C3" s="73" t="s">
        <v>138</v>
      </c>
      <c r="D3" s="73" t="s">
        <v>17</v>
      </c>
      <c r="E3" s="74"/>
      <c r="F3" s="73" t="s">
        <v>131</v>
      </c>
      <c r="G3" s="73" t="s">
        <v>165</v>
      </c>
      <c r="H3" s="73" t="s">
        <v>138</v>
      </c>
      <c r="I3" s="73" t="s">
        <v>17</v>
      </c>
    </row>
    <row r="4" spans="1:9" x14ac:dyDescent="0.2">
      <c r="A4" s="41" t="s">
        <v>201</v>
      </c>
      <c r="B4" s="72"/>
      <c r="C4" s="63"/>
      <c r="D4" s="63"/>
      <c r="E4" s="75"/>
      <c r="F4" s="41" t="s">
        <v>201</v>
      </c>
      <c r="G4" s="72"/>
      <c r="H4" s="63"/>
      <c r="I4" s="63"/>
    </row>
    <row r="5" spans="1:9" x14ac:dyDescent="0.2">
      <c r="A5" s="41" t="s">
        <v>202</v>
      </c>
      <c r="B5" s="72"/>
      <c r="C5" s="63"/>
      <c r="D5" s="63"/>
      <c r="E5" s="75"/>
      <c r="F5" s="41" t="s">
        <v>202</v>
      </c>
      <c r="G5" s="72"/>
      <c r="H5" s="63"/>
      <c r="I5" s="63"/>
    </row>
    <row r="6" spans="1:9" x14ac:dyDescent="0.2">
      <c r="A6" s="41" t="s">
        <v>203</v>
      </c>
      <c r="B6" s="72"/>
      <c r="C6" s="63"/>
      <c r="D6" s="63"/>
      <c r="E6" s="75"/>
      <c r="F6" s="41" t="s">
        <v>203</v>
      </c>
      <c r="G6" s="72"/>
      <c r="H6" s="63"/>
      <c r="I6" s="63"/>
    </row>
    <row r="7" spans="1:9" x14ac:dyDescent="0.2">
      <c r="A7" s="41" t="s">
        <v>204</v>
      </c>
      <c r="B7" s="72"/>
      <c r="C7" s="63"/>
      <c r="D7" s="63"/>
      <c r="E7" s="75"/>
      <c r="F7" s="41" t="s">
        <v>204</v>
      </c>
      <c r="G7" s="72"/>
      <c r="H7" s="63"/>
      <c r="I7" s="63"/>
    </row>
    <row r="8" spans="1:9" x14ac:dyDescent="0.2">
      <c r="A8" s="41" t="s">
        <v>205</v>
      </c>
      <c r="B8" s="72"/>
      <c r="C8" s="63"/>
      <c r="D8" s="63"/>
      <c r="E8" s="75"/>
      <c r="F8" s="41" t="s">
        <v>205</v>
      </c>
      <c r="G8" s="72"/>
      <c r="H8" s="63"/>
      <c r="I8" s="63"/>
    </row>
    <row r="9" spans="1:9" x14ac:dyDescent="0.2">
      <c r="A9" s="41" t="s">
        <v>206</v>
      </c>
      <c r="B9" s="72"/>
      <c r="C9" s="63"/>
      <c r="D9" s="63"/>
      <c r="E9" s="75"/>
      <c r="F9" s="41" t="s">
        <v>206</v>
      </c>
      <c r="G9" s="72"/>
      <c r="H9" s="63"/>
      <c r="I9" s="63"/>
    </row>
    <row r="10" spans="1:9" x14ac:dyDescent="0.2">
      <c r="A10" s="41" t="s">
        <v>207</v>
      </c>
      <c r="B10" s="72"/>
      <c r="C10" s="63"/>
      <c r="D10" s="63"/>
      <c r="E10" s="75"/>
      <c r="F10" s="41" t="s">
        <v>207</v>
      </c>
      <c r="G10" s="72"/>
      <c r="H10" s="63"/>
      <c r="I10" s="63"/>
    </row>
    <row r="11" spans="1:9" x14ac:dyDescent="0.2">
      <c r="A11" s="41" t="s">
        <v>208</v>
      </c>
      <c r="B11" s="72"/>
      <c r="C11" s="63"/>
      <c r="D11" s="63"/>
      <c r="E11" s="75"/>
      <c r="F11" s="41" t="s">
        <v>208</v>
      </c>
      <c r="G11" s="72"/>
      <c r="H11" s="63"/>
      <c r="I11" s="63"/>
    </row>
    <row r="12" spans="1:9" x14ac:dyDescent="0.2">
      <c r="A12" s="41" t="s">
        <v>209</v>
      </c>
      <c r="B12" s="72"/>
      <c r="C12" s="63"/>
      <c r="D12" s="63"/>
      <c r="E12" s="75"/>
      <c r="F12" s="41" t="s">
        <v>209</v>
      </c>
      <c r="G12" s="72"/>
      <c r="H12" s="63"/>
      <c r="I12" s="63"/>
    </row>
    <row r="13" spans="1:9" x14ac:dyDescent="0.2">
      <c r="A13" s="41" t="s">
        <v>210</v>
      </c>
      <c r="B13" s="72"/>
      <c r="C13" s="63"/>
      <c r="D13" s="63"/>
      <c r="E13" s="75"/>
      <c r="F13" s="41" t="s">
        <v>210</v>
      </c>
      <c r="G13" s="72"/>
      <c r="H13" s="63"/>
      <c r="I13" s="63"/>
    </row>
    <row r="14" spans="1:9" ht="24" customHeight="1" x14ac:dyDescent="0.2">
      <c r="B14" s="150" t="s">
        <v>132</v>
      </c>
      <c r="C14" s="42" t="s">
        <v>133</v>
      </c>
      <c r="D14" s="42" t="s">
        <v>134</v>
      </c>
      <c r="E14" s="76"/>
      <c r="F14" s="53"/>
      <c r="G14" s="150" t="s">
        <v>132</v>
      </c>
      <c r="H14" s="42" t="s">
        <v>133</v>
      </c>
      <c r="I14" s="42" t="s">
        <v>134</v>
      </c>
    </row>
    <row r="15" spans="1:9" x14ac:dyDescent="0.2">
      <c r="B15" s="150"/>
      <c r="C15" s="46">
        <f>SUM(C4:C13)</f>
        <v>0</v>
      </c>
      <c r="D15" s="47">
        <f>IF(D4="",0,(C4/C15*D4)+(C5/C15*D5)+(C6/C15*D6)+(C7/C15*D7)+(C8/C15*D8)+(C9/C15*D9)+(C10/C15*D10)+(C11/C15*D11)+(C12/C15*D12)+(C13/C15*D13))</f>
        <v>0</v>
      </c>
      <c r="E15" s="77"/>
      <c r="F15" s="53"/>
      <c r="G15" s="150"/>
      <c r="H15" s="46">
        <f>SUM(H4:H13)</f>
        <v>0</v>
      </c>
      <c r="I15" s="47">
        <f>IF(I4="",0,(H4/H15*I4)+(H5/H15*I5)+(H6/H15*I6)+(H7/H15*I7)+(H8/H15*I8)+(H9/H15*I9)+(H10/H15*I10)+(H11/H15*I11)+(H12/H15*I12)+(H13/H15*I13))</f>
        <v>0</v>
      </c>
    </row>
    <row r="17" spans="1:9" x14ac:dyDescent="0.2">
      <c r="A17" s="54" t="s">
        <v>159</v>
      </c>
    </row>
    <row r="18" spans="1:9" x14ac:dyDescent="0.2">
      <c r="A18" s="6" t="s">
        <v>172</v>
      </c>
    </row>
    <row r="19" spans="1:9" x14ac:dyDescent="0.2">
      <c r="A19" s="6" t="s">
        <v>173</v>
      </c>
    </row>
    <row r="20" spans="1:9" x14ac:dyDescent="0.2">
      <c r="A20" s="48" t="s">
        <v>174</v>
      </c>
    </row>
    <row r="21" spans="1:9" x14ac:dyDescent="0.2">
      <c r="A21" s="48" t="s">
        <v>188</v>
      </c>
    </row>
    <row r="22" spans="1:9" s="53" customFormat="1" x14ac:dyDescent="0.2">
      <c r="A22" s="48" t="s">
        <v>179</v>
      </c>
    </row>
    <row r="23" spans="1:9" x14ac:dyDescent="0.2">
      <c r="A23" s="48" t="s">
        <v>191</v>
      </c>
    </row>
    <row r="24" spans="1:9" x14ac:dyDescent="0.2">
      <c r="A24" s="48" t="s">
        <v>180</v>
      </c>
    </row>
    <row r="25" spans="1:9" s="53" customFormat="1" ht="5.25" customHeight="1" x14ac:dyDescent="0.2">
      <c r="A25" s="48"/>
    </row>
    <row r="26" spans="1:9" x14ac:dyDescent="0.2">
      <c r="A26" s="54" t="s">
        <v>251</v>
      </c>
    </row>
    <row r="27" spans="1:9" ht="40.5" customHeight="1" x14ac:dyDescent="0.2">
      <c r="A27" s="152" t="s">
        <v>215</v>
      </c>
      <c r="B27" s="152"/>
      <c r="C27" s="152"/>
      <c r="D27" s="152"/>
      <c r="E27" s="152"/>
      <c r="F27" s="152"/>
      <c r="G27" s="152"/>
      <c r="H27" s="152"/>
      <c r="I27" s="152"/>
    </row>
    <row r="28" spans="1:9" s="85" customFormat="1" ht="12.75" customHeight="1" x14ac:dyDescent="0.2">
      <c r="A28" s="84" t="s">
        <v>252</v>
      </c>
      <c r="B28" s="84"/>
      <c r="C28" s="84"/>
      <c r="D28" s="84"/>
      <c r="E28" s="84"/>
      <c r="F28" s="84"/>
      <c r="G28" s="84"/>
      <c r="H28" s="84"/>
      <c r="I28" s="84"/>
    </row>
    <row r="29" spans="1:9" s="85" customFormat="1" ht="12.75" customHeight="1" x14ac:dyDescent="0.25">
      <c r="A29" s="87" t="s">
        <v>249</v>
      </c>
      <c r="B29" s="84"/>
      <c r="C29" s="84"/>
      <c r="D29" s="84"/>
      <c r="E29" s="84"/>
      <c r="F29" s="84"/>
      <c r="G29" s="84"/>
      <c r="H29" s="84"/>
      <c r="I29" s="84"/>
    </row>
    <row r="30" spans="1:9" s="85" customFormat="1" x14ac:dyDescent="0.2">
      <c r="A30" s="86" t="s">
        <v>253</v>
      </c>
    </row>
    <row r="31" spans="1:9" s="85" customFormat="1" ht="12.75" customHeight="1" x14ac:dyDescent="0.2">
      <c r="A31" s="86"/>
    </row>
    <row r="32" spans="1:9" s="85" customFormat="1" ht="15.75" x14ac:dyDescent="0.25">
      <c r="A32" s="154" t="s">
        <v>162</v>
      </c>
      <c r="B32" s="154"/>
      <c r="C32" s="154"/>
      <c r="D32" s="154"/>
      <c r="E32" s="50" t="s">
        <v>163</v>
      </c>
      <c r="F32" s="154" t="s">
        <v>164</v>
      </c>
      <c r="G32" s="154"/>
      <c r="H32" s="154"/>
      <c r="I32" s="154"/>
    </row>
    <row r="33" spans="1:9" ht="14.25" x14ac:dyDescent="0.2">
      <c r="A33" s="153" t="s">
        <v>228</v>
      </c>
      <c r="B33" s="153"/>
      <c r="C33" s="153"/>
      <c r="D33" s="153"/>
      <c r="F33" s="153" t="s">
        <v>245</v>
      </c>
      <c r="G33" s="153"/>
      <c r="H33" s="153"/>
      <c r="I33" s="153"/>
    </row>
    <row r="34" spans="1:9" x14ac:dyDescent="0.2">
      <c r="A34" s="149" t="s">
        <v>168</v>
      </c>
      <c r="B34" s="149"/>
      <c r="C34" s="149"/>
      <c r="D34" s="149"/>
      <c r="F34" s="149" t="s">
        <v>168</v>
      </c>
      <c r="G34" s="149"/>
      <c r="H34" s="149"/>
      <c r="I34" s="149"/>
    </row>
    <row r="35" spans="1:9" ht="25.5" x14ac:dyDescent="0.2">
      <c r="A35" s="45" t="s">
        <v>131</v>
      </c>
      <c r="B35" s="45" t="s">
        <v>165</v>
      </c>
      <c r="C35" s="45" t="s">
        <v>138</v>
      </c>
      <c r="D35" s="45" t="s">
        <v>17</v>
      </c>
      <c r="F35" s="45" t="s">
        <v>131</v>
      </c>
      <c r="G35" s="45" t="s">
        <v>165</v>
      </c>
      <c r="H35" s="45" t="s">
        <v>138</v>
      </c>
      <c r="I35" s="45" t="s">
        <v>17</v>
      </c>
    </row>
    <row r="36" spans="1:9" x14ac:dyDescent="0.2">
      <c r="A36" s="41" t="s">
        <v>201</v>
      </c>
      <c r="B36" s="1" t="s">
        <v>170</v>
      </c>
      <c r="C36" s="39">
        <v>18</v>
      </c>
      <c r="D36" s="49">
        <v>0.6</v>
      </c>
      <c r="F36" s="41" t="s">
        <v>201</v>
      </c>
      <c r="G36" s="1" t="s">
        <v>170</v>
      </c>
      <c r="H36" s="39">
        <v>38</v>
      </c>
      <c r="I36" s="49">
        <v>0.6</v>
      </c>
    </row>
    <row r="37" spans="1:9" x14ac:dyDescent="0.2">
      <c r="A37" s="41" t="s">
        <v>202</v>
      </c>
      <c r="B37" s="1" t="s">
        <v>170</v>
      </c>
      <c r="C37" s="39">
        <v>20</v>
      </c>
      <c r="D37" s="49">
        <v>0.6</v>
      </c>
      <c r="F37" s="41" t="s">
        <v>202</v>
      </c>
      <c r="G37" s="1" t="s">
        <v>171</v>
      </c>
      <c r="H37" s="39">
        <v>20</v>
      </c>
      <c r="I37" s="49">
        <v>0.42</v>
      </c>
    </row>
    <row r="38" spans="1:9" x14ac:dyDescent="0.2">
      <c r="A38" s="41" t="s">
        <v>203</v>
      </c>
      <c r="B38" s="1" t="s">
        <v>171</v>
      </c>
      <c r="C38" s="39">
        <v>20</v>
      </c>
      <c r="D38" s="49">
        <v>0.42</v>
      </c>
      <c r="F38" s="41" t="s">
        <v>203</v>
      </c>
      <c r="G38" s="1"/>
      <c r="H38" s="39"/>
      <c r="I38" s="49"/>
    </row>
    <row r="39" spans="1:9" x14ac:dyDescent="0.2">
      <c r="A39" s="41" t="s">
        <v>204</v>
      </c>
      <c r="B39" s="1"/>
      <c r="C39" s="39"/>
      <c r="D39" s="49"/>
      <c r="F39" s="41" t="s">
        <v>204</v>
      </c>
      <c r="G39" s="1"/>
      <c r="H39" s="39"/>
      <c r="I39" s="49"/>
    </row>
    <row r="40" spans="1:9" x14ac:dyDescent="0.2">
      <c r="A40" s="41" t="s">
        <v>205</v>
      </c>
      <c r="B40" s="1"/>
      <c r="C40" s="39"/>
      <c r="D40" s="49"/>
      <c r="F40" s="41" t="s">
        <v>205</v>
      </c>
      <c r="G40" s="1"/>
      <c r="H40" s="39"/>
      <c r="I40" s="49"/>
    </row>
    <row r="41" spans="1:9" x14ac:dyDescent="0.2">
      <c r="A41" s="41" t="s">
        <v>206</v>
      </c>
      <c r="B41" s="1"/>
      <c r="C41" s="39"/>
      <c r="D41" s="49"/>
      <c r="F41" s="41" t="s">
        <v>206</v>
      </c>
      <c r="G41" s="1"/>
      <c r="H41" s="39"/>
      <c r="I41" s="49"/>
    </row>
    <row r="42" spans="1:9" x14ac:dyDescent="0.2">
      <c r="A42" s="41" t="s">
        <v>207</v>
      </c>
      <c r="B42" s="1"/>
      <c r="C42" s="39"/>
      <c r="D42" s="49"/>
      <c r="F42" s="41" t="s">
        <v>207</v>
      </c>
      <c r="G42" s="1"/>
      <c r="H42" s="39"/>
      <c r="I42" s="49"/>
    </row>
    <row r="43" spans="1:9" x14ac:dyDescent="0.2">
      <c r="A43" s="41" t="s">
        <v>208</v>
      </c>
      <c r="B43" s="1"/>
      <c r="C43" s="39"/>
      <c r="D43" s="49"/>
      <c r="F43" s="41" t="s">
        <v>208</v>
      </c>
      <c r="G43" s="1"/>
      <c r="H43" s="39"/>
      <c r="I43" s="49"/>
    </row>
    <row r="44" spans="1:9" x14ac:dyDescent="0.2">
      <c r="A44" s="41" t="s">
        <v>209</v>
      </c>
      <c r="B44" s="1"/>
      <c r="C44" s="39"/>
      <c r="D44" s="49"/>
      <c r="F44" s="41" t="s">
        <v>209</v>
      </c>
      <c r="G44" s="1"/>
      <c r="H44" s="39"/>
      <c r="I44" s="49"/>
    </row>
    <row r="45" spans="1:9" x14ac:dyDescent="0.2">
      <c r="A45" s="41" t="s">
        <v>210</v>
      </c>
      <c r="B45" s="1"/>
      <c r="C45" s="39"/>
      <c r="D45" s="49"/>
      <c r="F45" s="41" t="s">
        <v>210</v>
      </c>
      <c r="G45" s="1"/>
      <c r="H45" s="39"/>
      <c r="I45" s="49"/>
    </row>
    <row r="46" spans="1:9" ht="38.25" x14ac:dyDescent="0.2">
      <c r="B46" s="44"/>
      <c r="C46" s="42" t="s">
        <v>133</v>
      </c>
      <c r="D46" s="42" t="s">
        <v>134</v>
      </c>
      <c r="G46" s="44"/>
      <c r="H46" s="42" t="s">
        <v>133</v>
      </c>
      <c r="I46" s="42" t="s">
        <v>134</v>
      </c>
    </row>
    <row r="47" spans="1:9" x14ac:dyDescent="0.2">
      <c r="B47" s="43" t="s">
        <v>132</v>
      </c>
      <c r="C47" s="46">
        <f>SUM(C36:C45)</f>
        <v>58</v>
      </c>
      <c r="D47" s="47">
        <f>(C36/C47*D36)+(C37/C47*D37)+C38/C47*D38+C39/C47*D39+C40/C47*D40+C41/C47*D41+C42/C47*D42+C43/C47*D43+C44/C47*D44+C45/C47*D45</f>
        <v>0.53793103448275859</v>
      </c>
      <c r="G47" s="43" t="s">
        <v>132</v>
      </c>
      <c r="H47" s="46">
        <f>SUM(H36:H45)</f>
        <v>58</v>
      </c>
      <c r="I47" s="47">
        <f>(H36/H47*I36)+(H37/H47*I37)+H38/H47*I38+H39/H47*I39+H40/H47*I40+H41/H47*I41+H42/H47*I42+H43/H47*I43+H44/H47*I44+H45/H47*I45</f>
        <v>0.53793103448275859</v>
      </c>
    </row>
  </sheetData>
  <sheetProtection password="CE0A" sheet="1" objects="1" scenarios="1" selectLockedCells="1"/>
  <mergeCells count="13">
    <mergeCell ref="F1:I1"/>
    <mergeCell ref="A1:D1"/>
    <mergeCell ref="A34:D34"/>
    <mergeCell ref="F34:I34"/>
    <mergeCell ref="B14:B15"/>
    <mergeCell ref="G14:G15"/>
    <mergeCell ref="A2:D2"/>
    <mergeCell ref="A27:I27"/>
    <mergeCell ref="F2:I2"/>
    <mergeCell ref="F33:I33"/>
    <mergeCell ref="A33:D33"/>
    <mergeCell ref="A32:D32"/>
    <mergeCell ref="F32:I3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view="pageLayout" zoomScaleNormal="100" workbookViewId="0">
      <selection activeCell="B5" sqref="B5"/>
    </sheetView>
  </sheetViews>
  <sheetFormatPr defaultRowHeight="12.75" x14ac:dyDescent="0.2"/>
  <cols>
    <col min="1" max="1" width="15.7109375" style="12" customWidth="1"/>
    <col min="2" max="2" width="10.7109375" style="12" customWidth="1"/>
    <col min="3" max="3" width="9.28515625" style="12" customWidth="1"/>
    <col min="4" max="4" width="9.140625" style="12"/>
    <col min="5" max="5" width="15.7109375" style="12" customWidth="1"/>
    <col min="6" max="6" width="10.7109375" style="12" customWidth="1"/>
    <col min="7" max="7" width="9.5703125" style="12" customWidth="1"/>
    <col min="8" max="16384" width="9.140625" style="12"/>
  </cols>
  <sheetData>
    <row r="1" spans="1:7" s="53" customFormat="1" x14ac:dyDescent="0.2"/>
    <row r="2" spans="1:7" x14ac:dyDescent="0.2">
      <c r="E2" s="144" t="s">
        <v>181</v>
      </c>
      <c r="F2" s="144"/>
      <c r="G2" s="144"/>
    </row>
    <row r="3" spans="1:7" ht="12.75" customHeight="1" x14ac:dyDescent="0.2">
      <c r="A3" s="97" t="s">
        <v>136</v>
      </c>
      <c r="B3" s="100"/>
      <c r="C3" s="100"/>
      <c r="E3" s="97" t="s">
        <v>136</v>
      </c>
      <c r="F3" s="100"/>
      <c r="G3" s="100"/>
    </row>
    <row r="4" spans="1:7" ht="51" x14ac:dyDescent="0.2">
      <c r="A4" s="45" t="s">
        <v>182</v>
      </c>
      <c r="B4" s="45" t="s">
        <v>185</v>
      </c>
      <c r="C4" s="45" t="s">
        <v>200</v>
      </c>
      <c r="E4" s="52" t="s">
        <v>182</v>
      </c>
      <c r="F4" s="52" t="s">
        <v>185</v>
      </c>
      <c r="G4" s="52" t="s">
        <v>200</v>
      </c>
    </row>
    <row r="5" spans="1:7" x14ac:dyDescent="0.2">
      <c r="A5" s="41" t="s">
        <v>139</v>
      </c>
      <c r="B5" s="63"/>
      <c r="C5" s="65"/>
      <c r="E5" s="41" t="s">
        <v>139</v>
      </c>
      <c r="F5" s="39">
        <v>16</v>
      </c>
      <c r="G5" s="56">
        <v>0.6</v>
      </c>
    </row>
    <row r="6" spans="1:7" x14ac:dyDescent="0.2">
      <c r="A6" s="41" t="s">
        <v>140</v>
      </c>
      <c r="B6" s="63"/>
      <c r="C6" s="65"/>
      <c r="E6" s="41" t="s">
        <v>140</v>
      </c>
      <c r="F6" s="39">
        <v>10</v>
      </c>
      <c r="G6" s="56">
        <v>0.57999999999999996</v>
      </c>
    </row>
    <row r="7" spans="1:7" x14ac:dyDescent="0.2">
      <c r="A7" s="41" t="s">
        <v>141</v>
      </c>
      <c r="B7" s="63"/>
      <c r="C7" s="65"/>
      <c r="E7" s="41" t="s">
        <v>141</v>
      </c>
      <c r="F7" s="39">
        <v>12</v>
      </c>
      <c r="G7" s="56">
        <v>0.5</v>
      </c>
    </row>
    <row r="8" spans="1:7" x14ac:dyDescent="0.2">
      <c r="A8" s="41" t="s">
        <v>142</v>
      </c>
      <c r="B8" s="63"/>
      <c r="C8" s="65"/>
      <c r="E8" s="41" t="s">
        <v>142</v>
      </c>
      <c r="F8" s="39"/>
      <c r="G8" s="56"/>
    </row>
    <row r="9" spans="1:7" x14ac:dyDescent="0.2">
      <c r="A9" s="41" t="s">
        <v>143</v>
      </c>
      <c r="B9" s="63"/>
      <c r="C9" s="65"/>
      <c r="E9" s="41" t="s">
        <v>143</v>
      </c>
      <c r="F9" s="39"/>
      <c r="G9" s="56"/>
    </row>
    <row r="10" spans="1:7" x14ac:dyDescent="0.2">
      <c r="A10" s="41" t="s">
        <v>144</v>
      </c>
      <c r="B10" s="63"/>
      <c r="C10" s="65"/>
      <c r="E10" s="41" t="s">
        <v>144</v>
      </c>
      <c r="F10" s="39"/>
      <c r="G10" s="56"/>
    </row>
    <row r="11" spans="1:7" x14ac:dyDescent="0.2">
      <c r="A11" s="41" t="s">
        <v>145</v>
      </c>
      <c r="B11" s="63"/>
      <c r="C11" s="65"/>
      <c r="E11" s="41" t="s">
        <v>145</v>
      </c>
      <c r="F11" s="39"/>
      <c r="G11" s="56"/>
    </row>
    <row r="12" spans="1:7" x14ac:dyDescent="0.2">
      <c r="A12" s="41" t="s">
        <v>146</v>
      </c>
      <c r="B12" s="63"/>
      <c r="C12" s="65"/>
      <c r="E12" s="41" t="s">
        <v>146</v>
      </c>
      <c r="F12" s="39"/>
      <c r="G12" s="56"/>
    </row>
    <row r="13" spans="1:7" x14ac:dyDescent="0.2">
      <c r="A13" s="41" t="s">
        <v>147</v>
      </c>
      <c r="B13" s="63"/>
      <c r="C13" s="65"/>
      <c r="E13" s="41" t="s">
        <v>147</v>
      </c>
      <c r="F13" s="39"/>
      <c r="G13" s="56"/>
    </row>
    <row r="14" spans="1:7" x14ac:dyDescent="0.2">
      <c r="A14" s="41" t="s">
        <v>148</v>
      </c>
      <c r="B14" s="63"/>
      <c r="C14" s="65"/>
      <c r="E14" s="41" t="s">
        <v>148</v>
      </c>
      <c r="F14" s="39"/>
      <c r="G14" s="56"/>
    </row>
    <row r="15" spans="1:7" ht="24" customHeight="1" x14ac:dyDescent="0.2">
      <c r="A15" s="44"/>
      <c r="B15" s="42" t="s">
        <v>133</v>
      </c>
      <c r="C15" s="42" t="s">
        <v>134</v>
      </c>
      <c r="E15" s="44"/>
      <c r="F15" s="42" t="s">
        <v>133</v>
      </c>
      <c r="G15" s="42" t="s">
        <v>134</v>
      </c>
    </row>
    <row r="16" spans="1:7" x14ac:dyDescent="0.2">
      <c r="A16" s="43" t="s">
        <v>132</v>
      </c>
      <c r="B16" s="46">
        <f>SUM(B5:B14)</f>
        <v>0</v>
      </c>
      <c r="C16" s="47">
        <f>IF(C5="",0,(B5/B16*C5)+(B6/B16*C6)+(B7/B16*C7)+(B8/B16*C8)+(B9/B16*C9)+(B10/B16*C10)+(B11/B16*C11)+(B12/B16*C12)+(B13/B16*C13)+(B14/B16*C14))</f>
        <v>0</v>
      </c>
      <c r="E16" s="43" t="s">
        <v>132</v>
      </c>
      <c r="F16" s="46">
        <f>SUM(F5:F14)</f>
        <v>38</v>
      </c>
      <c r="G16" s="47">
        <f>IF(G5="",0,(F5/F16*G5)+(F6/F16*G6)+(F7/F16*G7)+(F8/F16*G8)+(F9/F16*G9)+(F10/F16*G10)+(F11/F16*G11)+(F12/F16*G12)+(F13/F16*G13)+(F14/F16*G14))</f>
        <v>0.56315789473684208</v>
      </c>
    </row>
    <row r="20" spans="1:7" x14ac:dyDescent="0.2">
      <c r="A20" s="54" t="s">
        <v>159</v>
      </c>
      <c r="B20" s="53"/>
      <c r="C20" s="53"/>
      <c r="D20" s="53"/>
      <c r="E20" s="53"/>
      <c r="F20" s="53"/>
      <c r="G20" s="53"/>
    </row>
    <row r="21" spans="1:7" x14ac:dyDescent="0.2">
      <c r="A21" s="6" t="s">
        <v>183</v>
      </c>
      <c r="B21" s="53"/>
      <c r="C21" s="53"/>
      <c r="D21" s="53"/>
      <c r="E21" s="53"/>
      <c r="F21" s="53"/>
      <c r="G21" s="53"/>
    </row>
    <row r="22" spans="1:7" x14ac:dyDescent="0.2">
      <c r="A22" s="48" t="s">
        <v>184</v>
      </c>
      <c r="B22" s="53"/>
      <c r="C22" s="53"/>
      <c r="D22" s="53"/>
      <c r="E22" s="53"/>
      <c r="F22" s="53"/>
      <c r="G22" s="53"/>
    </row>
    <row r="23" spans="1:7" x14ac:dyDescent="0.2">
      <c r="A23" s="48" t="s">
        <v>189</v>
      </c>
      <c r="B23" s="53"/>
      <c r="C23" s="53"/>
      <c r="D23" s="53"/>
      <c r="E23" s="53"/>
      <c r="F23" s="53"/>
      <c r="G23" s="53"/>
    </row>
    <row r="24" spans="1:7" x14ac:dyDescent="0.2">
      <c r="A24" s="148" t="s">
        <v>179</v>
      </c>
      <c r="B24" s="148"/>
      <c r="C24" s="148"/>
      <c r="D24" s="148"/>
      <c r="E24" s="148"/>
      <c r="F24" s="148"/>
      <c r="G24" s="53"/>
    </row>
    <row r="25" spans="1:7" x14ac:dyDescent="0.2">
      <c r="A25" s="48" t="s">
        <v>190</v>
      </c>
      <c r="B25" s="53"/>
      <c r="C25" s="53"/>
      <c r="D25" s="53"/>
      <c r="E25" s="53"/>
      <c r="F25" s="53"/>
      <c r="G25" s="53"/>
    </row>
    <row r="26" spans="1:7" x14ac:dyDescent="0.2">
      <c r="A26" s="148" t="s">
        <v>180</v>
      </c>
      <c r="B26" s="148"/>
      <c r="C26" s="148"/>
      <c r="D26" s="148"/>
      <c r="E26" s="148"/>
      <c r="F26" s="148"/>
      <c r="G26" s="53"/>
    </row>
    <row r="27" spans="1:7" x14ac:dyDescent="0.2">
      <c r="A27" s="53"/>
      <c r="B27" s="53"/>
      <c r="C27" s="53"/>
      <c r="D27" s="53"/>
      <c r="E27" s="53"/>
      <c r="F27" s="53"/>
      <c r="G27" s="53"/>
    </row>
    <row r="28" spans="1:7" x14ac:dyDescent="0.2">
      <c r="A28" s="54" t="s">
        <v>160</v>
      </c>
      <c r="B28" s="53"/>
      <c r="C28" s="53"/>
      <c r="D28" s="53"/>
      <c r="E28" s="53"/>
      <c r="F28" s="53"/>
      <c r="G28" s="53"/>
    </row>
    <row r="29" spans="1:7" x14ac:dyDescent="0.2">
      <c r="A29" s="145" t="s">
        <v>214</v>
      </c>
      <c r="B29" s="145"/>
      <c r="C29" s="145"/>
      <c r="D29" s="145"/>
      <c r="E29" s="145"/>
      <c r="F29" s="145"/>
      <c r="G29" s="145"/>
    </row>
    <row r="30" spans="1:7" x14ac:dyDescent="0.2">
      <c r="A30" s="145"/>
      <c r="B30" s="145"/>
      <c r="C30" s="145"/>
      <c r="D30" s="145"/>
      <c r="E30" s="145"/>
      <c r="F30" s="145"/>
      <c r="G30" s="145"/>
    </row>
    <row r="31" spans="1:7" x14ac:dyDescent="0.2">
      <c r="A31" s="145"/>
      <c r="B31" s="145"/>
      <c r="C31" s="145"/>
      <c r="D31" s="145"/>
      <c r="E31" s="145"/>
      <c r="F31" s="145"/>
      <c r="G31" s="145"/>
    </row>
    <row r="32" spans="1:7" x14ac:dyDescent="0.2">
      <c r="A32" s="145"/>
      <c r="B32" s="145"/>
      <c r="C32" s="145"/>
      <c r="D32" s="145"/>
      <c r="E32" s="145"/>
      <c r="F32" s="145"/>
      <c r="G32" s="145"/>
    </row>
  </sheetData>
  <sheetProtection password="CE0A" sheet="1" objects="1" scenarios="1" selectLockedCells="1"/>
  <mergeCells count="6">
    <mergeCell ref="A29:G32"/>
    <mergeCell ref="A3:C3"/>
    <mergeCell ref="E3:G3"/>
    <mergeCell ref="E2:G2"/>
    <mergeCell ref="A24:F24"/>
    <mergeCell ref="A26:F2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showGridLines="0" view="pageLayout" zoomScaleNormal="100" workbookViewId="0">
      <selection activeCell="B4" sqref="B4"/>
    </sheetView>
  </sheetViews>
  <sheetFormatPr defaultRowHeight="12.75" x14ac:dyDescent="0.2"/>
  <cols>
    <col min="1" max="1" width="15.7109375" style="12" customWidth="1"/>
    <col min="2" max="2" width="28.28515625" style="12" customWidth="1"/>
    <col min="3" max="3" width="9.28515625" style="12" customWidth="1"/>
    <col min="4" max="4" width="9.140625" style="12"/>
    <col min="5" max="5" width="15.7109375" style="12" customWidth="1"/>
    <col min="6" max="16384" width="9.140625" style="12"/>
  </cols>
  <sheetData>
    <row r="1" spans="1:4" x14ac:dyDescent="0.2">
      <c r="A1" s="97" t="s">
        <v>257</v>
      </c>
      <c r="B1" s="97"/>
      <c r="C1" s="97"/>
      <c r="D1" s="97"/>
    </row>
    <row r="2" spans="1:4" ht="12.75" customHeight="1" x14ac:dyDescent="0.2">
      <c r="A2" s="151" t="s">
        <v>135</v>
      </c>
      <c r="B2" s="151"/>
      <c r="C2" s="151"/>
      <c r="D2" s="151"/>
    </row>
    <row r="3" spans="1:4" ht="25.5" x14ac:dyDescent="0.2">
      <c r="A3" s="45" t="s">
        <v>131</v>
      </c>
      <c r="B3" s="45" t="s">
        <v>165</v>
      </c>
      <c r="C3" s="45" t="s">
        <v>161</v>
      </c>
      <c r="D3" s="45" t="s">
        <v>17</v>
      </c>
    </row>
    <row r="4" spans="1:4" x14ac:dyDescent="0.2">
      <c r="A4" s="41" t="s">
        <v>149</v>
      </c>
      <c r="B4" s="61"/>
      <c r="C4" s="63"/>
      <c r="D4" s="64"/>
    </row>
    <row r="5" spans="1:4" x14ac:dyDescent="0.2">
      <c r="A5" s="41" t="s">
        <v>150</v>
      </c>
      <c r="B5" s="61"/>
      <c r="C5" s="63"/>
      <c r="D5" s="64"/>
    </row>
    <row r="6" spans="1:4" x14ac:dyDescent="0.2">
      <c r="A6" s="41" t="s">
        <v>151</v>
      </c>
      <c r="B6" s="61"/>
      <c r="C6" s="63"/>
      <c r="D6" s="64"/>
    </row>
    <row r="7" spans="1:4" x14ac:dyDescent="0.2">
      <c r="A7" s="41" t="s">
        <v>152</v>
      </c>
      <c r="B7" s="61"/>
      <c r="C7" s="63"/>
      <c r="D7" s="64"/>
    </row>
    <row r="8" spans="1:4" x14ac:dyDescent="0.2">
      <c r="A8" s="41" t="s">
        <v>153</v>
      </c>
      <c r="B8" s="61"/>
      <c r="C8" s="63"/>
      <c r="D8" s="64"/>
    </row>
    <row r="9" spans="1:4" x14ac:dyDescent="0.2">
      <c r="A9" s="41" t="s">
        <v>154</v>
      </c>
      <c r="B9" s="61"/>
      <c r="C9" s="63"/>
      <c r="D9" s="64"/>
    </row>
    <row r="10" spans="1:4" x14ac:dyDescent="0.2">
      <c r="A10" s="41" t="s">
        <v>155</v>
      </c>
      <c r="B10" s="61"/>
      <c r="C10" s="63"/>
      <c r="D10" s="64"/>
    </row>
    <row r="11" spans="1:4" x14ac:dyDescent="0.2">
      <c r="A11" s="41" t="s">
        <v>156</v>
      </c>
      <c r="B11" s="61"/>
      <c r="C11" s="63"/>
      <c r="D11" s="64"/>
    </row>
    <row r="12" spans="1:4" x14ac:dyDescent="0.2">
      <c r="A12" s="41" t="s">
        <v>157</v>
      </c>
      <c r="B12" s="61"/>
      <c r="C12" s="63"/>
      <c r="D12" s="64"/>
    </row>
    <row r="13" spans="1:4" x14ac:dyDescent="0.2">
      <c r="A13" s="41" t="s">
        <v>158</v>
      </c>
      <c r="B13" s="61"/>
      <c r="C13" s="63"/>
      <c r="D13" s="64"/>
    </row>
    <row r="14" spans="1:4" ht="24" customHeight="1" x14ac:dyDescent="0.2">
      <c r="B14" s="44"/>
      <c r="C14" s="42" t="s">
        <v>133</v>
      </c>
      <c r="D14" s="42" t="s">
        <v>134</v>
      </c>
    </row>
    <row r="15" spans="1:4" x14ac:dyDescent="0.2">
      <c r="B15" s="43" t="s">
        <v>132</v>
      </c>
      <c r="C15" s="46">
        <f>SUM(C4:C13)</f>
        <v>0</v>
      </c>
      <c r="D15" s="47">
        <f>IF(D4="",0,(C4/C15*D4)+(C5/C15*D5)+(C6/C15*D6)+(C7/C15*D7)+(C8/C15*D8)+(C9/C15*D9)+(C10/C15*D10)+(C11/C15*D11)+(C12/C15*D12)+(C13/C15*D13))</f>
        <v>0</v>
      </c>
    </row>
    <row r="17" spans="1:6" x14ac:dyDescent="0.2">
      <c r="A17" s="54" t="s">
        <v>159</v>
      </c>
    </row>
    <row r="18" spans="1:6" x14ac:dyDescent="0.2">
      <c r="A18" s="6" t="s">
        <v>166</v>
      </c>
    </row>
    <row r="19" spans="1:6" x14ac:dyDescent="0.2">
      <c r="A19" s="6" t="s">
        <v>167</v>
      </c>
    </row>
    <row r="20" spans="1:6" x14ac:dyDescent="0.2">
      <c r="A20" s="48" t="s">
        <v>169</v>
      </c>
    </row>
    <row r="21" spans="1:6" x14ac:dyDescent="0.2">
      <c r="A21" s="148" t="s">
        <v>188</v>
      </c>
      <c r="B21" s="148"/>
      <c r="C21" s="148"/>
      <c r="D21" s="148"/>
      <c r="E21" s="148"/>
      <c r="F21" s="148"/>
    </row>
    <row r="22" spans="1:6" s="53" customFormat="1" x14ac:dyDescent="0.2">
      <c r="A22" s="148" t="s">
        <v>217</v>
      </c>
      <c r="B22" s="148"/>
      <c r="C22" s="148"/>
      <c r="D22" s="148"/>
      <c r="E22" s="148"/>
    </row>
    <row r="23" spans="1:6" x14ac:dyDescent="0.2">
      <c r="A23" s="148" t="s">
        <v>191</v>
      </c>
      <c r="B23" s="148"/>
      <c r="C23" s="148"/>
      <c r="D23" s="148"/>
      <c r="E23" s="148"/>
    </row>
    <row r="24" spans="1:6" s="53" customFormat="1" x14ac:dyDescent="0.2">
      <c r="A24" s="148" t="s">
        <v>218</v>
      </c>
      <c r="B24" s="148"/>
      <c r="C24" s="148"/>
      <c r="D24" s="148"/>
      <c r="E24" s="148"/>
    </row>
    <row r="26" spans="1:6" x14ac:dyDescent="0.2">
      <c r="A26" s="54" t="s">
        <v>160</v>
      </c>
    </row>
    <row r="27" spans="1:6" ht="18" customHeight="1" x14ac:dyDescent="0.2">
      <c r="A27" s="152" t="s">
        <v>213</v>
      </c>
      <c r="B27" s="152"/>
      <c r="C27" s="152"/>
      <c r="D27" s="152"/>
      <c r="E27" s="152"/>
    </row>
    <row r="28" spans="1:6" s="53" customFormat="1" ht="24.75" customHeight="1" x14ac:dyDescent="0.2">
      <c r="A28" s="152"/>
      <c r="B28" s="152"/>
      <c r="C28" s="152"/>
      <c r="D28" s="152"/>
      <c r="E28" s="152"/>
    </row>
    <row r="30" spans="1:6" ht="15.75" x14ac:dyDescent="0.25">
      <c r="A30" s="154" t="s">
        <v>181</v>
      </c>
      <c r="B30" s="154"/>
      <c r="C30" s="154"/>
      <c r="D30" s="154"/>
      <c r="E30" s="50"/>
    </row>
    <row r="32" spans="1:6" x14ac:dyDescent="0.2">
      <c r="A32" s="151" t="s">
        <v>135</v>
      </c>
      <c r="B32" s="151"/>
      <c r="C32" s="151"/>
      <c r="D32" s="151"/>
    </row>
    <row r="33" spans="1:4" ht="25.5" x14ac:dyDescent="0.2">
      <c r="A33" s="45" t="s">
        <v>131</v>
      </c>
      <c r="B33" s="45" t="s">
        <v>165</v>
      </c>
      <c r="C33" s="45" t="s">
        <v>161</v>
      </c>
      <c r="D33" s="45" t="s">
        <v>17</v>
      </c>
    </row>
    <row r="34" spans="1:4" x14ac:dyDescent="0.2">
      <c r="A34" s="41" t="s">
        <v>149</v>
      </c>
      <c r="B34" s="1" t="s">
        <v>193</v>
      </c>
      <c r="C34" s="39">
        <v>160</v>
      </c>
      <c r="D34" s="49">
        <v>5.5E-2</v>
      </c>
    </row>
    <row r="35" spans="1:4" x14ac:dyDescent="0.2">
      <c r="A35" s="41" t="s">
        <v>150</v>
      </c>
      <c r="B35" s="1" t="s">
        <v>194</v>
      </c>
      <c r="C35" s="39">
        <v>700</v>
      </c>
      <c r="D35" s="49">
        <v>5.5E-2</v>
      </c>
    </row>
    <row r="36" spans="1:4" x14ac:dyDescent="0.2">
      <c r="A36" s="41" t="s">
        <v>151</v>
      </c>
      <c r="B36" s="1" t="s">
        <v>195</v>
      </c>
      <c r="C36" s="39">
        <v>75</v>
      </c>
      <c r="D36" s="49">
        <v>0.3</v>
      </c>
    </row>
    <row r="37" spans="1:4" x14ac:dyDescent="0.2">
      <c r="A37" s="41" t="s">
        <v>152</v>
      </c>
      <c r="B37" s="1"/>
      <c r="C37" s="39"/>
      <c r="D37" s="49"/>
    </row>
    <row r="38" spans="1:4" x14ac:dyDescent="0.2">
      <c r="A38" s="41" t="s">
        <v>153</v>
      </c>
      <c r="B38" s="1"/>
      <c r="C38" s="39"/>
      <c r="D38" s="49"/>
    </row>
    <row r="39" spans="1:4" x14ac:dyDescent="0.2">
      <c r="A39" s="41" t="s">
        <v>154</v>
      </c>
      <c r="B39" s="1"/>
      <c r="C39" s="39"/>
      <c r="D39" s="49"/>
    </row>
    <row r="40" spans="1:4" x14ac:dyDescent="0.2">
      <c r="A40" s="41" t="s">
        <v>155</v>
      </c>
      <c r="B40" s="1"/>
      <c r="C40" s="39"/>
      <c r="D40" s="49"/>
    </row>
    <row r="41" spans="1:4" x14ac:dyDescent="0.2">
      <c r="A41" s="41" t="s">
        <v>156</v>
      </c>
      <c r="B41" s="1"/>
      <c r="C41" s="39"/>
      <c r="D41" s="49"/>
    </row>
    <row r="42" spans="1:4" x14ac:dyDescent="0.2">
      <c r="A42" s="41" t="s">
        <v>157</v>
      </c>
      <c r="B42" s="1"/>
      <c r="C42" s="39"/>
      <c r="D42" s="49"/>
    </row>
    <row r="43" spans="1:4" x14ac:dyDescent="0.2">
      <c r="A43" s="41" t="s">
        <v>158</v>
      </c>
      <c r="B43" s="1"/>
      <c r="C43" s="39"/>
      <c r="D43" s="49"/>
    </row>
    <row r="44" spans="1:4" ht="25.5" x14ac:dyDescent="0.2">
      <c r="B44" s="44"/>
      <c r="C44" s="42" t="s">
        <v>133</v>
      </c>
      <c r="D44" s="42" t="s">
        <v>134</v>
      </c>
    </row>
    <row r="45" spans="1:4" x14ac:dyDescent="0.2">
      <c r="B45" s="43" t="s">
        <v>132</v>
      </c>
      <c r="C45" s="46">
        <f>SUM(C34:C43)</f>
        <v>935</v>
      </c>
      <c r="D45" s="47">
        <f>(C34/C45*D34)+(C35/C45*D35)+C36/C45*D36+C37/C45*D37+C38/C45*D38+C39/C45*D39+C40/C45*D40+C41/C45*D41+C42/C45*D42+C43/C45*D43</f>
        <v>7.4652406417112294E-2</v>
      </c>
    </row>
  </sheetData>
  <sheetProtection password="CE0A" sheet="1" objects="1" scenarios="1" selectLockedCells="1"/>
  <mergeCells count="9">
    <mergeCell ref="A1:D1"/>
    <mergeCell ref="A32:D32"/>
    <mergeCell ref="A2:D2"/>
    <mergeCell ref="A30:D30"/>
    <mergeCell ref="A27:E28"/>
    <mergeCell ref="A23:E23"/>
    <mergeCell ref="A22:E22"/>
    <mergeCell ref="A24:E24"/>
    <mergeCell ref="A21:F2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0875D9B8369E4182977A5DE60F4AEF" ma:contentTypeVersion="11" ma:contentTypeDescription="Create a new document." ma:contentTypeScope="" ma:versionID="83ab52a33ef8c43ca60e0b29e1ad6732">
  <xsd:schema xmlns:xsd="http://www.w3.org/2001/XMLSchema" xmlns:xs="http://www.w3.org/2001/XMLSchema" xmlns:p="http://schemas.microsoft.com/office/2006/metadata/properties" xmlns:ns1="http://schemas.microsoft.com/sharepoint/v3" xmlns:ns2="dddd1f45-7d45-40f9-b0ce-0597dbfc3418" xmlns:ns3="811281f8-4e78-4fff-88fd-a214f74f6a99" targetNamespace="http://schemas.microsoft.com/office/2006/metadata/properties" ma:root="true" ma:fieldsID="00d88b080e91c2601470884b1a4ed62e" ns1:_="" ns2:_="" ns3:_="">
    <xsd:import namespace="http://schemas.microsoft.com/sharepoint/v3"/>
    <xsd:import namespace="dddd1f45-7d45-40f9-b0ce-0597dbfc3418"/>
    <xsd:import namespace="811281f8-4e78-4fff-88fd-a214f74f6a9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Document_x0020_tyoe" minOccurs="0"/>
                <xsd:element ref="ns2:Program" minOccurs="0"/>
                <xsd:element ref="ns2:Tag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dd1f45-7d45-40f9-b0ce-0597dbfc3418" elementFormDefault="qualified">
    <xsd:import namespace="http://schemas.microsoft.com/office/2006/documentManagement/types"/>
    <xsd:import namespace="http://schemas.microsoft.com/office/infopath/2007/PartnerControls"/>
    <xsd:element name="Document_x0020_tyoe" ma:index="10" nillable="true" ma:displayName="Document type" ma:default="Other" ma:description="Choose the document type" ma:format="Dropdown" ma:internalName="Document_x0020_tyoe">
      <xsd:simpleType>
        <xsd:union memberTypes="dms:Text">
          <xsd:simpleType>
            <xsd:restriction base="dms:Choice">
              <xsd:enumeration value="Appeal decision"/>
              <xsd:enumeration value="Alternate method"/>
              <xsd:enumeration value="Code/statutory interpretation"/>
              <xsd:enumeration value="Code adoption information"/>
              <xsd:enumeration value="Code amendment proposal"/>
              <xsd:enumeration value="Codebook"/>
              <xsd:enumeration value="Codebook amendment"/>
              <xsd:enumeration value="Codebook calculator, checklist, form"/>
              <xsd:enumeration value="Codebook errata"/>
              <xsd:enumeration value="Codebook resources"/>
              <xsd:enumeration value="Codebook supplement"/>
              <xsd:enumeration value="Compliance checklist"/>
              <xsd:enumeration value="Enforcement tool"/>
              <xsd:enumeration value="Technical bulletin"/>
              <xsd:enumeration value="White paper"/>
              <xsd:enumeration value="Other"/>
            </xsd:restriction>
          </xsd:simpleType>
        </xsd:union>
      </xsd:simpleType>
    </xsd:element>
    <xsd:element name="Program" ma:index="11" nillable="true" ma:displayName="Program" ma:default="Amusement rides and devices" ma:internalName="Program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musement rides and devices"/>
                    <xsd:enumeration value="Boilers and pressure vessels"/>
                    <xsd:enumeration value="Commercial structures"/>
                    <xsd:enumeration value="Elevators"/>
                    <xsd:enumeration value="Electrical"/>
                    <xsd:enumeration value="Energy efficiency"/>
                    <xsd:enumeration value="Manufactured dwellings"/>
                    <xsd:enumeration value="Mechanical"/>
                    <xsd:enumeration value="Parks"/>
                    <xsd:enumeration value="Plumbing"/>
                    <xsd:enumeration value="Residential structures"/>
                    <xsd:enumeration value="Reach code"/>
                    <xsd:enumeration value="Low-Volume Window Labels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  <xsd:element name="Tag" ma:index="12" nillable="true" ma:displayName="Tag" ma:description="Add a tag for sorting, etc." ma:internalName="Tag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1281f8-4e78-4fff-88fd-a214f74f6a9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Document nam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Document_x0020_tyoe xmlns="dddd1f45-7d45-40f9-b0ce-0597dbfc3418">Codebook calculator, checklist, form</Document_x0020_tyoe>
    <Program xmlns="dddd1f45-7d45-40f9-b0ce-0597dbfc3418">
      <Value>Residential structures</Value>
    </Program>
    <Tag xmlns="dddd1f45-7d45-40f9-b0ce-0597dbfc3418" xsi:nil="true"/>
  </documentManagement>
</p:properties>
</file>

<file path=customXml/itemProps1.xml><?xml version="1.0" encoding="utf-8"?>
<ds:datastoreItem xmlns:ds="http://schemas.openxmlformats.org/officeDocument/2006/customXml" ds:itemID="{8099D0B3-90C9-4B81-BB1C-07791A64D58A}"/>
</file>

<file path=customXml/itemProps2.xml><?xml version="1.0" encoding="utf-8"?>
<ds:datastoreItem xmlns:ds="http://schemas.openxmlformats.org/officeDocument/2006/customXml" ds:itemID="{66412EEB-A8DE-4A06-81DE-EB059FB1F5B1}"/>
</file>

<file path=customXml/itemProps3.xml><?xml version="1.0" encoding="utf-8"?>
<ds:datastoreItem xmlns:ds="http://schemas.openxmlformats.org/officeDocument/2006/customXml" ds:itemID="{C1D60AD4-2EDC-4447-A59D-2918243293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Measure 4</vt:lpstr>
      <vt:lpstr>Default U-Factors</vt:lpstr>
      <vt:lpstr>Windows Overall U-Factor</vt:lpstr>
      <vt:lpstr>Doors Overall U-Factor</vt:lpstr>
      <vt:lpstr>Skylights Overall U-Factor</vt:lpstr>
      <vt:lpstr>Walls Overall U-Factor</vt:lpstr>
      <vt:lpstr>'Measure 4'!Print_Area</vt:lpstr>
    </vt:vector>
  </TitlesOfParts>
  <Company>DCBS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res-overall-ufactor-calculator.xlsx</dc:title>
  <dc:creator>campiom</dc:creator>
  <cp:lastModifiedBy>Burns Laura L</cp:lastModifiedBy>
  <cp:lastPrinted>2014-02-06T21:19:04Z</cp:lastPrinted>
  <dcterms:created xsi:type="dcterms:W3CDTF">2013-01-23T22:10:44Z</dcterms:created>
  <dcterms:modified xsi:type="dcterms:W3CDTF">2016-03-21T17:58:35Z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0x010100F20875D9B8369E4182977A5DE60F4AEF</vt:lpwstr>
  </property>
  <property fmtid="{D5CDD505-2E9C-101B-9397-08002B2CF9AE}" pid="3" name="TemplateUrl">
    <vt:lpwstr/>
  </property>
  <property fmtid="{D5CDD505-2E9C-101B-9397-08002B2CF9AE}" pid="4" name="Order">
    <vt:r8>67300</vt:r8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Code programs">
    <vt:lpwstr>;#Residential structures;#</vt:lpwstr>
  </property>
  <property fmtid="{D5CDD505-2E9C-101B-9397-08002B2CF9AE}" pid="11" name="Title0">
    <vt:lpwstr>http://authoring-staging.apps.oregon.gov/bcd/codes-stand/Documents/res-overall-ufactor-calculator.xlsx, Residential Thermal Performance Calculator</vt:lpwstr>
  </property>
  <property fmtid="{D5CDD505-2E9C-101B-9397-08002B2CF9AE}" pid="12" name="Document tyoe">
    <vt:lpwstr>;#Additional resource;#</vt:lpwstr>
  </property>
</Properties>
</file>