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eqhq1\lboyars\_temporary docs\"/>
    </mc:Choice>
  </mc:AlternateContent>
  <bookViews>
    <workbookView xWindow="0" yWindow="0" windowWidth="25200" windowHeight="11250"/>
  </bookViews>
  <sheets>
    <sheet name="ED603 - Baseline" sheetId="1" r:id="rId1"/>
    <sheet name="ED604 - Netting Basis" sheetId="7" r:id="rId2"/>
    <sheet name="ED605 - PM2.5 Netting Basis" sheetId="4" r:id="rId3"/>
    <sheet name="Pollutant List" sheetId="5" state="hidden" r:id="rId4"/>
  </sheets>
  <definedNames>
    <definedName name="baseline_pollutant_list">'Pollutant List'!$A$2:$A$16</definedName>
    <definedName name="netting_basis_pollutant_list">'Pollutant List'!$B$2:$B$19</definedName>
    <definedName name="PM2.5_message">'Pollutant List'!$A$23</definedName>
    <definedName name="_xlnm.Print_Area" localSheetId="0">'ED603 - Baseline'!$A$1:$I$45</definedName>
    <definedName name="_xlnm.Print_Area" localSheetId="1">'ED604 - Netting Basis'!$A$1:$I$47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9" i="1" l="1"/>
  <c r="A45" i="7" l="1"/>
  <c r="A44" i="7"/>
  <c r="A43" i="7"/>
  <c r="A42" i="7"/>
  <c r="A41" i="7"/>
  <c r="A40" i="7"/>
  <c r="A39" i="7"/>
  <c r="A38" i="7"/>
  <c r="A37" i="7"/>
  <c r="A36" i="7"/>
  <c r="A35" i="7"/>
  <c r="A34" i="7"/>
  <c r="A33" i="7"/>
  <c r="A32" i="7"/>
  <c r="A31" i="7"/>
  <c r="A30" i="7"/>
  <c r="A29" i="7"/>
  <c r="A28" i="7"/>
  <c r="A47" i="7" l="1"/>
  <c r="C45" i="7"/>
  <c r="C44" i="7"/>
  <c r="C43" i="7"/>
  <c r="C42" i="7"/>
  <c r="C41" i="7"/>
  <c r="C40" i="7"/>
  <c r="C39" i="7"/>
  <c r="C38" i="7"/>
  <c r="C37" i="7"/>
  <c r="C36" i="7"/>
  <c r="C35" i="7"/>
  <c r="C34" i="7"/>
  <c r="C33" i="7"/>
  <c r="C32" i="7"/>
  <c r="C31" i="7"/>
  <c r="C30" i="7"/>
  <c r="C29" i="7"/>
  <c r="C28" i="7"/>
  <c r="A45" i="1" l="1"/>
  <c r="A43" i="1" l="1"/>
  <c r="C43" i="1" s="1"/>
  <c r="A42" i="1"/>
  <c r="C42" i="1" s="1"/>
  <c r="A41" i="1"/>
  <c r="C41" i="1" s="1"/>
  <c r="A40" i="1"/>
  <c r="C40" i="1" s="1"/>
  <c r="A39" i="1"/>
  <c r="C39" i="1" s="1"/>
  <c r="A38" i="1"/>
  <c r="C38" i="1" s="1"/>
  <c r="A37" i="1"/>
  <c r="C37" i="1" s="1"/>
  <c r="A36" i="1"/>
  <c r="C36" i="1" s="1"/>
  <c r="A35" i="1"/>
  <c r="C35" i="1" s="1"/>
  <c r="A34" i="1"/>
  <c r="C34" i="1" s="1"/>
  <c r="A33" i="1"/>
  <c r="C33" i="1" s="1"/>
  <c r="A32" i="1"/>
  <c r="C32" i="1" s="1"/>
  <c r="A31" i="1"/>
  <c r="C31" i="1" s="1"/>
  <c r="A30" i="1"/>
  <c r="C30" i="1" s="1"/>
  <c r="A29" i="1"/>
  <c r="F10" i="4" l="1"/>
  <c r="F11" i="4"/>
  <c r="F12" i="4"/>
  <c r="F13" i="4"/>
  <c r="F14" i="4"/>
  <c r="F15" i="4"/>
  <c r="F16" i="4"/>
  <c r="F17" i="4"/>
  <c r="F18" i="4"/>
  <c r="F19" i="4"/>
  <c r="F20" i="4"/>
  <c r="F21" i="4"/>
  <c r="F22" i="4"/>
  <c r="F23" i="4"/>
  <c r="F24" i="4"/>
  <c r="F25" i="4"/>
  <c r="F9" i="4"/>
  <c r="F26" i="4" l="1"/>
  <c r="C26" i="4"/>
  <c r="B28" i="4" l="1"/>
  <c r="B30" i="4" s="1"/>
</calcChain>
</file>

<file path=xl/sharedStrings.xml><?xml version="1.0" encoding="utf-8"?>
<sst xmlns="http://schemas.openxmlformats.org/spreadsheetml/2006/main" count="91" uniqueCount="52">
  <si>
    <t>Facility</t>
  </si>
  <si>
    <t>Permit Number</t>
  </si>
  <si>
    <t>Baseline Year</t>
  </si>
  <si>
    <t>Units</t>
  </si>
  <si>
    <t>Reference</t>
  </si>
  <si>
    <t>Form ED604 - Netting Basis</t>
  </si>
  <si>
    <t>Form ED603 - Baseline Emissions</t>
  </si>
  <si>
    <t>Title V Air Quality Permitting</t>
  </si>
  <si>
    <t>Pollutant Summary</t>
  </si>
  <si>
    <t>Emissions Detail</t>
  </si>
  <si>
    <t>Emissions Unit ID</t>
  </si>
  <si>
    <t>Annual Production/Process Rate</t>
  </si>
  <si>
    <t>TOTAL</t>
  </si>
  <si>
    <t>Description / Type</t>
  </si>
  <si>
    <t>Units
(e.g. hours operation, tons material, gallons)</t>
  </si>
  <si>
    <t>Emission Factor</t>
  </si>
  <si>
    <t>Activity Rate
[units/year]</t>
  </si>
  <si>
    <t>Annual Emissions
[tons/year]</t>
  </si>
  <si>
    <t>EF Value</t>
  </si>
  <si>
    <t>Pollutant</t>
  </si>
  <si>
    <t>Device/Process</t>
  </si>
  <si>
    <t>Device/Process Summary</t>
  </si>
  <si>
    <t>PM 2.5 portion of 2011 PM 10 PSEL
(tons/year)</t>
  </si>
  <si>
    <t>Form ED605 - PM 2.5 Netting Basis</t>
  </si>
  <si>
    <t>Device/Process ID</t>
  </si>
  <si>
    <t>Initial (2011) PM 2.5 Netting Basis = R * [PM 10 Netting Basis]</t>
  </si>
  <si>
    <t>PM10</t>
  </si>
  <si>
    <t>Lead</t>
  </si>
  <si>
    <t>Fluorides</t>
  </si>
  <si>
    <t>Hydrogen Sulfide</t>
  </si>
  <si>
    <t>Total Reduced Sulfur (including hydrogen sulfide)</t>
  </si>
  <si>
    <t>PM 2.5 fraction</t>
  </si>
  <si>
    <t>[PM 2.5 PSEL] / [PM 10 PSEL] = R</t>
  </si>
  <si>
    <t>Nitrogen oxides (NOx)</t>
  </si>
  <si>
    <t>Sulfur dioxide (SO2)</t>
  </si>
  <si>
    <t>Carbon monoxide (CO)</t>
  </si>
  <si>
    <t>Greenhouse gases (CO2e)</t>
  </si>
  <si>
    <t>Particulate Matter (PM)</t>
  </si>
  <si>
    <t>Reduced Sulfur Compounds (including hydrogen sulfide)</t>
  </si>
  <si>
    <t>Volatile Organic Compounds (VOC)</t>
  </si>
  <si>
    <t>Municipal waste combustor organics (measured as total tetra- through octa- chlorinated dibenzo-p-dioxins and dibenzofurans)</t>
  </si>
  <si>
    <t>Municipal waste combustor metals (measured as particulate matter)</t>
  </si>
  <si>
    <t>Municipal waste combustor acid gases (measured as sulfur dioxide and hydrogen chloride)</t>
  </si>
  <si>
    <t>Ozone depleting substances in aggregate</t>
  </si>
  <si>
    <t>Municipal solid waste landfill emissions (measured as nonmethane organic compounds)</t>
  </si>
  <si>
    <t>New Source Review is triggered by a major modification.  And a major modification looks at increase of emissions equal to or greater than the Significant Emission Rate (SER). The list of pollutants above is from the definition of Significant Emission Rate in OAR 340-200-0020(161).</t>
  </si>
  <si>
    <t>Note: PM2.5 is not included on form ED603 or ED604 because it does not have a baseline per OAR 340-222-0048(3), and its netting basis is calculated on form ED605.</t>
  </si>
  <si>
    <t>Pollutant List- baseline</t>
  </si>
  <si>
    <t>Pollutant List- netting basis</t>
  </si>
  <si>
    <t>Sulfuric Acid Mist</t>
  </si>
  <si>
    <t>PM 10 PSEL that was in effect on May 1, 2011
(tons/year)</t>
  </si>
  <si>
    <t>PM 10 Netting Basis that was in effect on May 1, 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</si>
</sst>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5" x14ac:knownFonts="1">
    <font>
      <sz val="11"/>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
      <sz val="11"/>
      <color rgb="FFFF000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2" tint="-9.9978637043366805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s>
  <cellStyleXfs count="1">
    <xf numFmtId="0" fontId="0" fillId="0" borderId="0"/>
  </cellStyleXfs>
  <cellXfs count="44">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1" fillId="0" borderId="0" xfId="0" applyFont="1" applyAlignment="1">
      <alignment horizontal="left"/>
    </xf>
    <xf numFmtId="0" fontId="0" fillId="3" borderId="2" xfId="0" applyFill="1" applyBorder="1"/>
    <xf numFmtId="0" fontId="0" fillId="3" borderId="3" xfId="0" applyFill="1" applyBorder="1"/>
    <xf numFmtId="0" fontId="1" fillId="3" borderId="2" xfId="0" applyFont="1" applyFill="1" applyBorder="1"/>
    <xf numFmtId="0" fontId="2" fillId="0" borderId="0" xfId="0" applyFont="1"/>
    <xf numFmtId="0" fontId="1" fillId="4" borderId="1" xfId="0" applyFont="1" applyFill="1" applyBorder="1" applyAlignment="1">
      <alignment horizontal="center" vertical="center"/>
    </xf>
    <xf numFmtId="0" fontId="0" fillId="0" borderId="0" xfId="0" applyBorder="1" applyAlignment="1">
      <alignment horizontal="center" vertical="center"/>
    </xf>
    <xf numFmtId="0" fontId="0" fillId="2" borderId="1" xfId="0" applyFill="1" applyBorder="1" applyAlignment="1">
      <alignment horizontal="center" vertical="center" wrapText="1"/>
    </xf>
    <xf numFmtId="0" fontId="0" fillId="0" borderId="1" xfId="0" applyFill="1" applyBorder="1" applyAlignment="1">
      <alignment horizontal="center" vertical="center"/>
    </xf>
    <xf numFmtId="0" fontId="0" fillId="0" borderId="0" xfId="0" applyFill="1" applyBorder="1" applyAlignment="1">
      <alignment horizontal="center" vertical="center"/>
    </xf>
    <xf numFmtId="0" fontId="0" fillId="2" borderId="1" xfId="0" applyFill="1" applyBorder="1"/>
    <xf numFmtId="0" fontId="0" fillId="0" borderId="0" xfId="0" applyBorder="1" applyAlignment="1">
      <alignment horizontal="right" vertical="center"/>
    </xf>
    <xf numFmtId="0" fontId="0" fillId="2" borderId="4" xfId="0" applyFill="1" applyBorder="1" applyAlignment="1">
      <alignment horizontal="center" vertical="center"/>
    </xf>
    <xf numFmtId="0" fontId="0" fillId="0" borderId="1" xfId="0" applyFill="1" applyBorder="1"/>
    <xf numFmtId="0" fontId="3" fillId="0" borderId="1" xfId="0" applyFont="1" applyFill="1" applyBorder="1" applyAlignment="1">
      <alignment horizontal="center" vertical="center"/>
    </xf>
    <xf numFmtId="0" fontId="0" fillId="0" borderId="0" xfId="0" applyFill="1"/>
    <xf numFmtId="0" fontId="0" fillId="0" borderId="1" xfId="0"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2" borderId="5" xfId="0" applyFill="1" applyBorder="1" applyAlignment="1">
      <alignment horizontal="center" vertical="center"/>
    </xf>
    <xf numFmtId="0" fontId="1" fillId="0" borderId="0" xfId="0" applyFont="1" applyAlignment="1">
      <alignment horizontal="right"/>
    </xf>
    <xf numFmtId="0" fontId="0" fillId="0" borderId="0" xfId="0" applyAlignment="1">
      <alignment horizontal="right"/>
    </xf>
    <xf numFmtId="0" fontId="4" fillId="0" borderId="0" xfId="0" applyFont="1"/>
    <xf numFmtId="0" fontId="0" fillId="0" borderId="0" xfId="0" applyAlignment="1">
      <alignment wrapText="1"/>
    </xf>
    <xf numFmtId="164" fontId="0" fillId="2" borderId="1" xfId="0" applyNumberFormat="1" applyFill="1" applyBorder="1"/>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 fillId="4" borderId="6" xfId="0" applyFont="1" applyFill="1" applyBorder="1" applyAlignment="1">
      <alignment vertical="center"/>
    </xf>
    <xf numFmtId="0" fontId="1" fillId="4" borderId="2" xfId="0" applyFont="1" applyFill="1" applyBorder="1" applyAlignment="1">
      <alignment vertical="center"/>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1" fillId="2" borderId="13" xfId="0" applyFont="1" applyFill="1" applyBorder="1"/>
    <xf numFmtId="0" fontId="1" fillId="2" borderId="5" xfId="0" applyFont="1" applyFill="1" applyBorder="1"/>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0" fillId="0" borderId="1"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1526873</xdr:colOff>
      <xdr:row>0</xdr:row>
      <xdr:rowOff>80887</xdr:rowOff>
    </xdr:from>
    <xdr:to>
      <xdr:col>8</xdr:col>
      <xdr:colOff>1187148</xdr:colOff>
      <xdr:row>3</xdr:row>
      <xdr:rowOff>167806</xdr:rowOff>
    </xdr:to>
    <xdr:pic>
      <xdr:nvPicPr>
        <xdr:cNvPr id="2" name="Picture 1" descr="\\deq000\templates\Communications\DEQ-logo-color-notransp-horiz750x15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72623" y="80887"/>
          <a:ext cx="3406775" cy="7642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1526873</xdr:colOff>
      <xdr:row>0</xdr:row>
      <xdr:rowOff>80887</xdr:rowOff>
    </xdr:from>
    <xdr:to>
      <xdr:col>8</xdr:col>
      <xdr:colOff>1187148</xdr:colOff>
      <xdr:row>3</xdr:row>
      <xdr:rowOff>167806</xdr:rowOff>
    </xdr:to>
    <xdr:pic>
      <xdr:nvPicPr>
        <xdr:cNvPr id="2" name="Picture 1" descr="\\deq000\templates\Communications\DEQ-logo-color-notransp-horiz750x15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85323" y="80887"/>
          <a:ext cx="3403600" cy="7536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15875</xdr:colOff>
      <xdr:row>0</xdr:row>
      <xdr:rowOff>60325</xdr:rowOff>
    </xdr:from>
    <xdr:to>
      <xdr:col>5</xdr:col>
      <xdr:colOff>1117600</xdr:colOff>
      <xdr:row>3</xdr:row>
      <xdr:rowOff>147244</xdr:rowOff>
    </xdr:to>
    <xdr:pic>
      <xdr:nvPicPr>
        <xdr:cNvPr id="2" name="Picture 1" descr="\\deq000\templates\Communications\DEQ-logo-color-notransp-horiz750x15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78575" y="60325"/>
          <a:ext cx="3368675" cy="7536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tabSelected="1" zoomScale="90" zoomScaleNormal="90" workbookViewId="0">
      <selection activeCell="B4" sqref="B4"/>
    </sheetView>
  </sheetViews>
  <sheetFormatPr defaultRowHeight="15" x14ac:dyDescent="0.25"/>
  <cols>
    <col min="1" max="2" width="36.7109375" customWidth="1"/>
    <col min="3" max="3" width="18.28515625" customWidth="1"/>
    <col min="4" max="4" width="21.140625" customWidth="1"/>
    <col min="5" max="5" width="17.42578125" customWidth="1"/>
    <col min="6" max="6" width="12.5703125" customWidth="1"/>
    <col min="7" max="7" width="14" customWidth="1"/>
    <col min="8" max="8" width="56.140625" customWidth="1"/>
    <col min="9" max="9" width="18.140625" customWidth="1"/>
    <col min="10" max="10" width="20.5703125" customWidth="1"/>
  </cols>
  <sheetData>
    <row r="1" spans="1:9" ht="18.75" x14ac:dyDescent="0.3">
      <c r="A1" s="8" t="s">
        <v>7</v>
      </c>
      <c r="C1" s="26"/>
    </row>
    <row r="2" spans="1:9" ht="18.75" x14ac:dyDescent="0.3">
      <c r="A2" s="8" t="s">
        <v>6</v>
      </c>
    </row>
    <row r="4" spans="1:9" x14ac:dyDescent="0.25">
      <c r="A4" s="24" t="s">
        <v>0</v>
      </c>
      <c r="B4" s="5"/>
      <c r="C4" s="5"/>
    </row>
    <row r="5" spans="1:9" x14ac:dyDescent="0.25">
      <c r="A5" s="24" t="s">
        <v>1</v>
      </c>
      <c r="B5" s="6"/>
      <c r="C5" s="6"/>
    </row>
    <row r="6" spans="1:9" x14ac:dyDescent="0.25">
      <c r="A6" s="25" t="s">
        <v>2</v>
      </c>
      <c r="B6" s="7"/>
      <c r="C6" s="7"/>
    </row>
    <row r="8" spans="1:9" ht="15" customHeight="1" x14ac:dyDescent="0.25">
      <c r="A8" s="9" t="s">
        <v>21</v>
      </c>
      <c r="C8" s="42" t="s">
        <v>11</v>
      </c>
      <c r="D8" s="42"/>
      <c r="E8" s="42"/>
      <c r="F8" s="41" t="s">
        <v>15</v>
      </c>
      <c r="G8" s="41"/>
      <c r="H8" s="41"/>
      <c r="I8" s="22"/>
    </row>
    <row r="9" spans="1:9" ht="60" x14ac:dyDescent="0.25">
      <c r="A9" s="20" t="s">
        <v>20</v>
      </c>
      <c r="B9" s="20" t="s">
        <v>19</v>
      </c>
      <c r="C9" s="21" t="s">
        <v>14</v>
      </c>
      <c r="D9" s="21" t="s">
        <v>13</v>
      </c>
      <c r="E9" s="21" t="s">
        <v>16</v>
      </c>
      <c r="F9" s="21" t="s">
        <v>18</v>
      </c>
      <c r="G9" s="21" t="s">
        <v>3</v>
      </c>
      <c r="H9" s="21" t="s">
        <v>4</v>
      </c>
      <c r="I9" s="11" t="s">
        <v>17</v>
      </c>
    </row>
    <row r="10" spans="1:9" x14ac:dyDescent="0.25">
      <c r="A10" s="2"/>
      <c r="B10" s="20"/>
      <c r="C10" s="18"/>
      <c r="D10" s="18"/>
      <c r="E10" s="18"/>
      <c r="F10" s="18"/>
      <c r="G10" s="18"/>
      <c r="H10" s="18"/>
      <c r="I10" s="3"/>
    </row>
    <row r="11" spans="1:9" x14ac:dyDescent="0.25">
      <c r="A11" s="2"/>
      <c r="B11" s="20"/>
      <c r="C11" s="18"/>
      <c r="D11" s="18"/>
      <c r="E11" s="18"/>
      <c r="F11" s="18"/>
      <c r="G11" s="18"/>
      <c r="H11" s="18"/>
      <c r="I11" s="3"/>
    </row>
    <row r="12" spans="1:9" x14ac:dyDescent="0.25">
      <c r="A12" s="2"/>
      <c r="B12" s="20"/>
      <c r="C12" s="18"/>
      <c r="D12" s="18"/>
      <c r="E12" s="18"/>
      <c r="F12" s="18"/>
      <c r="G12" s="18"/>
      <c r="H12" s="18"/>
      <c r="I12" s="3"/>
    </row>
    <row r="13" spans="1:9" x14ac:dyDescent="0.25">
      <c r="A13" s="2"/>
      <c r="B13" s="20"/>
      <c r="C13" s="18"/>
      <c r="D13" s="18"/>
      <c r="E13" s="18"/>
      <c r="F13" s="18"/>
      <c r="G13" s="18"/>
      <c r="H13" s="18"/>
      <c r="I13" s="3"/>
    </row>
    <row r="14" spans="1:9" x14ac:dyDescent="0.25">
      <c r="A14" s="2"/>
      <c r="B14" s="20"/>
      <c r="C14" s="18"/>
      <c r="D14" s="18"/>
      <c r="E14" s="18"/>
      <c r="F14" s="18"/>
      <c r="G14" s="18"/>
      <c r="H14" s="18"/>
      <c r="I14" s="3"/>
    </row>
    <row r="15" spans="1:9" x14ac:dyDescent="0.25">
      <c r="A15" s="2"/>
      <c r="B15" s="20"/>
      <c r="C15" s="18"/>
      <c r="D15" s="18"/>
      <c r="E15" s="18"/>
      <c r="F15" s="18"/>
      <c r="G15" s="18"/>
      <c r="H15" s="18"/>
      <c r="I15" s="3"/>
    </row>
    <row r="16" spans="1:9" x14ac:dyDescent="0.25">
      <c r="A16" s="2"/>
      <c r="B16" s="20"/>
      <c r="C16" s="18"/>
      <c r="D16" s="18"/>
      <c r="E16" s="18"/>
      <c r="F16" s="18"/>
      <c r="G16" s="18"/>
      <c r="H16" s="18"/>
      <c r="I16" s="3"/>
    </row>
    <row r="17" spans="1:9" x14ac:dyDescent="0.25">
      <c r="A17" s="2"/>
      <c r="B17" s="20"/>
      <c r="C17" s="18"/>
      <c r="D17" s="18"/>
      <c r="E17" s="18"/>
      <c r="F17" s="18"/>
      <c r="G17" s="18"/>
      <c r="H17" s="18"/>
      <c r="I17" s="3"/>
    </row>
    <row r="18" spans="1:9" x14ac:dyDescent="0.25">
      <c r="A18" s="2"/>
      <c r="B18" s="20"/>
      <c r="C18" s="18"/>
      <c r="D18" s="18"/>
      <c r="E18" s="18"/>
      <c r="F18" s="18"/>
      <c r="G18" s="18"/>
      <c r="H18" s="18"/>
      <c r="I18" s="3"/>
    </row>
    <row r="19" spans="1:9" x14ac:dyDescent="0.25">
      <c r="A19" s="2"/>
      <c r="B19" s="20"/>
      <c r="C19" s="18"/>
      <c r="D19" s="18"/>
      <c r="E19" s="18"/>
      <c r="F19" s="18"/>
      <c r="G19" s="18"/>
      <c r="H19" s="18"/>
      <c r="I19" s="3"/>
    </row>
    <row r="20" spans="1:9" x14ac:dyDescent="0.25">
      <c r="A20" s="2"/>
      <c r="B20" s="20"/>
      <c r="C20" s="18"/>
      <c r="D20" s="18"/>
      <c r="E20" s="18"/>
      <c r="F20" s="18"/>
      <c r="G20" s="18"/>
      <c r="H20" s="18"/>
      <c r="I20" s="3"/>
    </row>
    <row r="21" spans="1:9" x14ac:dyDescent="0.25">
      <c r="A21" s="2"/>
      <c r="B21" s="20"/>
      <c r="C21" s="18"/>
      <c r="D21" s="18"/>
      <c r="E21" s="18"/>
      <c r="F21" s="18"/>
      <c r="G21" s="18"/>
      <c r="H21" s="18"/>
      <c r="I21" s="3"/>
    </row>
    <row r="22" spans="1:9" x14ac:dyDescent="0.25">
      <c r="A22" s="2"/>
      <c r="B22" s="20"/>
      <c r="C22" s="18"/>
      <c r="D22" s="18"/>
      <c r="E22" s="18"/>
      <c r="F22" s="18"/>
      <c r="G22" s="18"/>
      <c r="H22" s="18"/>
      <c r="I22" s="3"/>
    </row>
    <row r="23" spans="1:9" x14ac:dyDescent="0.25">
      <c r="A23" s="2"/>
      <c r="B23" s="20"/>
      <c r="C23" s="18"/>
      <c r="D23" s="18"/>
      <c r="E23" s="18"/>
      <c r="F23" s="18"/>
      <c r="G23" s="18"/>
      <c r="H23" s="18"/>
      <c r="I23" s="3"/>
    </row>
    <row r="24" spans="1:9" x14ac:dyDescent="0.25">
      <c r="A24" s="2"/>
      <c r="B24" s="20"/>
      <c r="C24" s="18"/>
      <c r="D24" s="18"/>
      <c r="E24" s="18"/>
      <c r="F24" s="18"/>
      <c r="G24" s="18"/>
      <c r="H24" s="18"/>
      <c r="I24" s="3"/>
    </row>
    <row r="25" spans="1:9" x14ac:dyDescent="0.25">
      <c r="A25" s="2"/>
      <c r="B25" s="20"/>
      <c r="C25" s="18"/>
      <c r="D25" s="18"/>
      <c r="E25" s="18"/>
      <c r="F25" s="18"/>
      <c r="G25" s="18"/>
      <c r="H25" s="18"/>
      <c r="I25" s="3"/>
    </row>
    <row r="27" spans="1:9" x14ac:dyDescent="0.25">
      <c r="A27" s="31" t="s">
        <v>8</v>
      </c>
      <c r="B27" s="32"/>
      <c r="C27" s="32"/>
    </row>
    <row r="28" spans="1:9" ht="30" x14ac:dyDescent="0.25">
      <c r="A28" s="43" t="s">
        <v>19</v>
      </c>
      <c r="B28" s="43"/>
      <c r="C28" s="11" t="s">
        <v>17</v>
      </c>
    </row>
    <row r="29" spans="1:9" x14ac:dyDescent="0.25">
      <c r="A29" s="43" t="str">
        <f>INDEX(baseline_pollutant_list,1)</f>
        <v>Greenhouse gases (CO2e)</v>
      </c>
      <c r="B29" s="43"/>
      <c r="C29" s="3">
        <f>SUMIF($B$10:$B$25,"="&amp;A29,$I$10:$I$25)</f>
        <v>0</v>
      </c>
    </row>
    <row r="30" spans="1:9" x14ac:dyDescent="0.25">
      <c r="A30" s="43" t="str">
        <f>INDEX(baseline_pollutant_list,2)</f>
        <v>Carbon monoxide (CO)</v>
      </c>
      <c r="B30" s="43"/>
      <c r="C30" s="3">
        <f t="shared" ref="C30:C43" si="0">SUMIF($B$10:$B$25,"="&amp;A30,$I$10:$I$25)</f>
        <v>0</v>
      </c>
    </row>
    <row r="31" spans="1:9" x14ac:dyDescent="0.25">
      <c r="A31" s="43" t="str">
        <f>INDEX(baseline_pollutant_list,3)</f>
        <v>Nitrogen oxides (NOx)</v>
      </c>
      <c r="B31" s="43"/>
      <c r="C31" s="3">
        <f t="shared" si="0"/>
        <v>0</v>
      </c>
    </row>
    <row r="32" spans="1:9" x14ac:dyDescent="0.25">
      <c r="A32" s="43" t="str">
        <f>INDEX(baseline_pollutant_list,4)</f>
        <v>Particulate Matter (PM)</v>
      </c>
      <c r="B32" s="43"/>
      <c r="C32" s="3">
        <f t="shared" si="0"/>
        <v>0</v>
      </c>
    </row>
    <row r="33" spans="1:3" x14ac:dyDescent="0.25">
      <c r="A33" s="43" t="str">
        <f>INDEX(baseline_pollutant_list,5)</f>
        <v>PM10</v>
      </c>
      <c r="B33" s="43"/>
      <c r="C33" s="3">
        <f t="shared" si="0"/>
        <v>0</v>
      </c>
    </row>
    <row r="34" spans="1:3" x14ac:dyDescent="0.25">
      <c r="A34" s="43" t="str">
        <f>INDEX(baseline_pollutant_list,6)</f>
        <v>Sulfur dioxide (SO2)</v>
      </c>
      <c r="B34" s="43"/>
      <c r="C34" s="3">
        <f t="shared" si="0"/>
        <v>0</v>
      </c>
    </row>
    <row r="35" spans="1:3" x14ac:dyDescent="0.25">
      <c r="A35" s="43" t="str">
        <f>INDEX(baseline_pollutant_list,7)</f>
        <v>Volatile Organic Compounds (VOC)</v>
      </c>
      <c r="B35" s="43"/>
      <c r="C35" s="3">
        <f t="shared" si="0"/>
        <v>0</v>
      </c>
    </row>
    <row r="36" spans="1:3" x14ac:dyDescent="0.25">
      <c r="A36" s="43" t="str">
        <f>INDEX(baseline_pollutant_list,8)</f>
        <v>Lead</v>
      </c>
      <c r="B36" s="43"/>
      <c r="C36" s="3">
        <f t="shared" si="0"/>
        <v>0</v>
      </c>
    </row>
    <row r="37" spans="1:3" x14ac:dyDescent="0.25">
      <c r="A37" s="43" t="str">
        <f>INDEX(baseline_pollutant_list,9)</f>
        <v>Fluorides</v>
      </c>
      <c r="B37" s="43"/>
      <c r="C37" s="3">
        <f t="shared" si="0"/>
        <v>0</v>
      </c>
    </row>
    <row r="38" spans="1:3" x14ac:dyDescent="0.25">
      <c r="A38" s="43" t="str">
        <f>INDEX(baseline_pollutant_list,10)</f>
        <v>Sulfuric Acid Mist</v>
      </c>
      <c r="B38" s="43"/>
      <c r="C38" s="3">
        <f t="shared" si="0"/>
        <v>0</v>
      </c>
    </row>
    <row r="39" spans="1:3" x14ac:dyDescent="0.25">
      <c r="A39" s="43" t="str">
        <f>INDEX(baseline_pollutant_list,11)</f>
        <v>Hydrogen Sulfide</v>
      </c>
      <c r="B39" s="43"/>
      <c r="C39" s="3">
        <f t="shared" si="0"/>
        <v>0</v>
      </c>
    </row>
    <row r="40" spans="1:3" x14ac:dyDescent="0.25">
      <c r="A40" s="43" t="str">
        <f>INDEX(baseline_pollutant_list,12)</f>
        <v>Total Reduced Sulfur (including hydrogen sulfide)</v>
      </c>
      <c r="B40" s="43"/>
      <c r="C40" s="3">
        <f t="shared" si="0"/>
        <v>0</v>
      </c>
    </row>
    <row r="41" spans="1:3" x14ac:dyDescent="0.25">
      <c r="A41" s="43" t="str">
        <f>INDEX(baseline_pollutant_list,13)</f>
        <v>Reduced Sulfur Compounds (including hydrogen sulfide)</v>
      </c>
      <c r="B41" s="43"/>
      <c r="C41" s="3">
        <f t="shared" si="0"/>
        <v>0</v>
      </c>
    </row>
    <row r="42" spans="1:3" x14ac:dyDescent="0.25">
      <c r="A42" s="43" t="str">
        <f>INDEX(baseline_pollutant_list,14)</f>
        <v>Municipal solid waste landfill emissions (measured as nonmethane organic compounds)</v>
      </c>
      <c r="B42" s="43"/>
      <c r="C42" s="3">
        <f t="shared" si="0"/>
        <v>0</v>
      </c>
    </row>
    <row r="43" spans="1:3" ht="37.5" customHeight="1" x14ac:dyDescent="0.25">
      <c r="A43" s="43" t="str">
        <f>INDEX(baseline_pollutant_list,15)</f>
        <v>Ozone depleting substances in aggregate</v>
      </c>
      <c r="B43" s="43"/>
      <c r="C43" s="3">
        <f t="shared" si="0"/>
        <v>0</v>
      </c>
    </row>
    <row r="45" spans="1:3" x14ac:dyDescent="0.25">
      <c r="A45" t="str">
        <f>PM2.5_message</f>
        <v>Note: PM2.5 is not included on form ED603 or ED604 because it does not have a baseline per OAR 340-222-0048(3), and its netting basis is calculated on form ED605.</v>
      </c>
    </row>
  </sheetData>
  <mergeCells count="18">
    <mergeCell ref="A40:B40"/>
    <mergeCell ref="A41:B41"/>
    <mergeCell ref="A42:B42"/>
    <mergeCell ref="A43:B43"/>
    <mergeCell ref="A36:B36"/>
    <mergeCell ref="A37:B37"/>
    <mergeCell ref="A38:B38"/>
    <mergeCell ref="A39:B39"/>
    <mergeCell ref="A31:B31"/>
    <mergeCell ref="A32:B32"/>
    <mergeCell ref="A33:B33"/>
    <mergeCell ref="A34:B34"/>
    <mergeCell ref="A35:B35"/>
    <mergeCell ref="F8:H8"/>
    <mergeCell ref="C8:E8"/>
    <mergeCell ref="A28:B28"/>
    <mergeCell ref="A29:B29"/>
    <mergeCell ref="A30:B30"/>
  </mergeCells>
  <dataValidations count="1">
    <dataValidation type="list" allowBlank="1" showInputMessage="1" showErrorMessage="1" sqref="B10:B25">
      <formula1>baseline_pollutant_list</formula1>
    </dataValidation>
  </dataValidations>
  <pageMargins left="0.7" right="0.7" top="0.75" bottom="0.75" header="0.3" footer="0.3"/>
  <pageSetup scale="52" orientation="landscape" r:id="rId1"/>
  <headerFooter>
    <oddFooter>&amp;LOregon Department of Environmental Quality
Title V Operating Permit Application Forms&amp;RPage &amp;P of &amp;N
Revised 5/1/2019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zoomScale="90" zoomScaleNormal="90" workbookViewId="0">
      <selection activeCell="B4" sqref="B4"/>
    </sheetView>
  </sheetViews>
  <sheetFormatPr defaultRowHeight="15" x14ac:dyDescent="0.25"/>
  <cols>
    <col min="1" max="2" width="36.7109375" customWidth="1"/>
    <col min="3" max="3" width="18.28515625" customWidth="1"/>
    <col min="4" max="4" width="21.140625" customWidth="1"/>
    <col min="5" max="5" width="17.42578125" customWidth="1"/>
    <col min="6" max="6" width="12.5703125" customWidth="1"/>
    <col min="7" max="7" width="14" customWidth="1"/>
    <col min="8" max="8" width="56.140625" customWidth="1"/>
    <col min="9" max="9" width="18.140625" customWidth="1"/>
    <col min="10" max="10" width="20.5703125" customWidth="1"/>
  </cols>
  <sheetData>
    <row r="1" spans="1:9" ht="18.75" x14ac:dyDescent="0.3">
      <c r="A1" s="8" t="s">
        <v>7</v>
      </c>
      <c r="C1" s="26"/>
    </row>
    <row r="2" spans="1:9" ht="18.75" x14ac:dyDescent="0.3">
      <c r="A2" s="8" t="s">
        <v>5</v>
      </c>
    </row>
    <row r="4" spans="1:9" x14ac:dyDescent="0.25">
      <c r="A4" s="24" t="s">
        <v>0</v>
      </c>
      <c r="B4" s="5"/>
      <c r="C4" s="5"/>
    </row>
    <row r="5" spans="1:9" x14ac:dyDescent="0.25">
      <c r="A5" s="24" t="s">
        <v>1</v>
      </c>
      <c r="B5" s="6"/>
      <c r="C5" s="6"/>
    </row>
    <row r="7" spans="1:9" ht="15" customHeight="1" x14ac:dyDescent="0.25">
      <c r="A7" s="9" t="s">
        <v>21</v>
      </c>
      <c r="C7" s="42" t="s">
        <v>11</v>
      </c>
      <c r="D7" s="42"/>
      <c r="E7" s="42"/>
      <c r="F7" s="41" t="s">
        <v>15</v>
      </c>
      <c r="G7" s="41"/>
      <c r="H7" s="41"/>
      <c r="I7" s="22"/>
    </row>
    <row r="8" spans="1:9" ht="60" x14ac:dyDescent="0.25">
      <c r="A8" s="20" t="s">
        <v>20</v>
      </c>
      <c r="B8" s="20" t="s">
        <v>19</v>
      </c>
      <c r="C8" s="30" t="s">
        <v>14</v>
      </c>
      <c r="D8" s="30" t="s">
        <v>13</v>
      </c>
      <c r="E8" s="30" t="s">
        <v>16</v>
      </c>
      <c r="F8" s="30" t="s">
        <v>18</v>
      </c>
      <c r="G8" s="30" t="s">
        <v>3</v>
      </c>
      <c r="H8" s="30" t="s">
        <v>4</v>
      </c>
      <c r="I8" s="11" t="s">
        <v>17</v>
      </c>
    </row>
    <row r="9" spans="1:9" x14ac:dyDescent="0.25">
      <c r="A9" s="2"/>
      <c r="B9" s="20"/>
      <c r="C9" s="29"/>
      <c r="D9" s="29"/>
      <c r="E9" s="29"/>
      <c r="F9" s="29"/>
      <c r="G9" s="29"/>
      <c r="H9" s="29"/>
      <c r="I9" s="3"/>
    </row>
    <row r="10" spans="1:9" x14ac:dyDescent="0.25">
      <c r="A10" s="2"/>
      <c r="B10" s="20"/>
      <c r="C10" s="29"/>
      <c r="D10" s="29"/>
      <c r="E10" s="29"/>
      <c r="F10" s="29"/>
      <c r="G10" s="29"/>
      <c r="H10" s="29"/>
      <c r="I10" s="3"/>
    </row>
    <row r="11" spans="1:9" x14ac:dyDescent="0.25">
      <c r="A11" s="2"/>
      <c r="B11" s="20"/>
      <c r="C11" s="29"/>
      <c r="D11" s="29"/>
      <c r="E11" s="29"/>
      <c r="F11" s="29"/>
      <c r="G11" s="29"/>
      <c r="H11" s="29"/>
      <c r="I11" s="3"/>
    </row>
    <row r="12" spans="1:9" x14ac:dyDescent="0.25">
      <c r="A12" s="2"/>
      <c r="B12" s="20"/>
      <c r="C12" s="29"/>
      <c r="D12" s="29"/>
      <c r="E12" s="29"/>
      <c r="F12" s="29"/>
      <c r="G12" s="29"/>
      <c r="H12" s="29"/>
      <c r="I12" s="3"/>
    </row>
    <row r="13" spans="1:9" x14ac:dyDescent="0.25">
      <c r="A13" s="2"/>
      <c r="B13" s="20"/>
      <c r="C13" s="29"/>
      <c r="D13" s="29"/>
      <c r="E13" s="29"/>
      <c r="F13" s="29"/>
      <c r="G13" s="29"/>
      <c r="H13" s="29"/>
      <c r="I13" s="3"/>
    </row>
    <row r="14" spans="1:9" x14ac:dyDescent="0.25">
      <c r="A14" s="2"/>
      <c r="B14" s="20"/>
      <c r="C14" s="29"/>
      <c r="D14" s="29"/>
      <c r="E14" s="29"/>
      <c r="F14" s="29"/>
      <c r="G14" s="29"/>
      <c r="H14" s="29"/>
      <c r="I14" s="3"/>
    </row>
    <row r="15" spans="1:9" x14ac:dyDescent="0.25">
      <c r="A15" s="2"/>
      <c r="B15" s="20"/>
      <c r="C15" s="29"/>
      <c r="D15" s="29"/>
      <c r="E15" s="29"/>
      <c r="F15" s="29"/>
      <c r="G15" s="29"/>
      <c r="H15" s="29"/>
      <c r="I15" s="3"/>
    </row>
    <row r="16" spans="1:9" x14ac:dyDescent="0.25">
      <c r="A16" s="2"/>
      <c r="B16" s="20"/>
      <c r="C16" s="29"/>
      <c r="D16" s="29"/>
      <c r="E16" s="29"/>
      <c r="F16" s="29"/>
      <c r="G16" s="29"/>
      <c r="H16" s="29"/>
      <c r="I16" s="3"/>
    </row>
    <row r="17" spans="1:9" x14ac:dyDescent="0.25">
      <c r="A17" s="2"/>
      <c r="B17" s="20"/>
      <c r="C17" s="29"/>
      <c r="D17" s="29"/>
      <c r="E17" s="29"/>
      <c r="F17" s="29"/>
      <c r="G17" s="29"/>
      <c r="H17" s="29"/>
      <c r="I17" s="3"/>
    </row>
    <row r="18" spans="1:9" x14ac:dyDescent="0.25">
      <c r="A18" s="2"/>
      <c r="B18" s="20"/>
      <c r="C18" s="29"/>
      <c r="D18" s="29"/>
      <c r="E18" s="29"/>
      <c r="F18" s="29"/>
      <c r="G18" s="29"/>
      <c r="H18" s="29"/>
      <c r="I18" s="3"/>
    </row>
    <row r="19" spans="1:9" x14ac:dyDescent="0.25">
      <c r="A19" s="2"/>
      <c r="B19" s="20"/>
      <c r="C19" s="29"/>
      <c r="D19" s="29"/>
      <c r="E19" s="29"/>
      <c r="F19" s="29"/>
      <c r="G19" s="29"/>
      <c r="H19" s="29"/>
      <c r="I19" s="3"/>
    </row>
    <row r="20" spans="1:9" x14ac:dyDescent="0.25">
      <c r="A20" s="2"/>
      <c r="B20" s="20"/>
      <c r="C20" s="29"/>
      <c r="D20" s="29"/>
      <c r="E20" s="29"/>
      <c r="F20" s="29"/>
      <c r="G20" s="29"/>
      <c r="H20" s="29"/>
      <c r="I20" s="3"/>
    </row>
    <row r="21" spans="1:9" x14ac:dyDescent="0.25">
      <c r="A21" s="2"/>
      <c r="B21" s="20"/>
      <c r="C21" s="29"/>
      <c r="D21" s="29"/>
      <c r="E21" s="29"/>
      <c r="F21" s="29"/>
      <c r="G21" s="29"/>
      <c r="H21" s="29"/>
      <c r="I21" s="3"/>
    </row>
    <row r="22" spans="1:9" x14ac:dyDescent="0.25">
      <c r="A22" s="2"/>
      <c r="B22" s="20"/>
      <c r="C22" s="29"/>
      <c r="D22" s="29"/>
      <c r="E22" s="29"/>
      <c r="F22" s="29"/>
      <c r="G22" s="29"/>
      <c r="H22" s="29"/>
      <c r="I22" s="3"/>
    </row>
    <row r="23" spans="1:9" x14ac:dyDescent="0.25">
      <c r="A23" s="2"/>
      <c r="B23" s="20"/>
      <c r="C23" s="29"/>
      <c r="D23" s="29"/>
      <c r="E23" s="29"/>
      <c r="F23" s="29"/>
      <c r="G23" s="29"/>
      <c r="H23" s="29"/>
      <c r="I23" s="3"/>
    </row>
    <row r="24" spans="1:9" x14ac:dyDescent="0.25">
      <c r="A24" s="2"/>
      <c r="B24" s="20"/>
      <c r="C24" s="29"/>
      <c r="D24" s="29"/>
      <c r="E24" s="29"/>
      <c r="F24" s="29"/>
      <c r="G24" s="29"/>
      <c r="H24" s="29"/>
      <c r="I24" s="3"/>
    </row>
    <row r="26" spans="1:9" x14ac:dyDescent="0.25">
      <c r="A26" s="31" t="s">
        <v>8</v>
      </c>
      <c r="B26" s="32"/>
      <c r="C26" s="32"/>
    </row>
    <row r="27" spans="1:9" ht="30" x14ac:dyDescent="0.25">
      <c r="A27" s="43" t="s">
        <v>19</v>
      </c>
      <c r="B27" s="43"/>
      <c r="C27" s="11" t="s">
        <v>17</v>
      </c>
    </row>
    <row r="28" spans="1:9" x14ac:dyDescent="0.25">
      <c r="A28" s="43" t="str">
        <f>INDEX(netting_basis_pollutant_list,1)</f>
        <v>Greenhouse gases (CO2e)</v>
      </c>
      <c r="B28" s="43"/>
      <c r="C28" s="3">
        <f t="shared" ref="C28:C45" si="0">SUMIF($B$9:$B$24,"="&amp;A28,$I$9:$I$24)</f>
        <v>0</v>
      </c>
    </row>
    <row r="29" spans="1:9" x14ac:dyDescent="0.25">
      <c r="A29" s="43" t="str">
        <f>INDEX(netting_basis_pollutant_list,2)</f>
        <v>Carbon monoxide (CO)</v>
      </c>
      <c r="B29" s="43"/>
      <c r="C29" s="3">
        <f t="shared" si="0"/>
        <v>0</v>
      </c>
    </row>
    <row r="30" spans="1:9" x14ac:dyDescent="0.25">
      <c r="A30" s="43" t="str">
        <f>INDEX(netting_basis_pollutant_list,3)</f>
        <v>Nitrogen oxides (NOx)</v>
      </c>
      <c r="B30" s="43"/>
      <c r="C30" s="3">
        <f t="shared" si="0"/>
        <v>0</v>
      </c>
    </row>
    <row r="31" spans="1:9" x14ac:dyDescent="0.25">
      <c r="A31" s="43" t="str">
        <f>INDEX(netting_basis_pollutant_list,4)</f>
        <v>Particulate Matter (PM)</v>
      </c>
      <c r="B31" s="43"/>
      <c r="C31" s="3">
        <f t="shared" si="0"/>
        <v>0</v>
      </c>
    </row>
    <row r="32" spans="1:9" x14ac:dyDescent="0.25">
      <c r="A32" s="43" t="str">
        <f>INDEX(netting_basis_pollutant_list,5)</f>
        <v>PM10</v>
      </c>
      <c r="B32" s="43"/>
      <c r="C32" s="3">
        <f t="shared" si="0"/>
        <v>0</v>
      </c>
    </row>
    <row r="33" spans="1:3" x14ac:dyDescent="0.25">
      <c r="A33" s="43" t="str">
        <f>INDEX(netting_basis_pollutant_list,6)</f>
        <v>Sulfur dioxide (SO2)</v>
      </c>
      <c r="B33" s="43"/>
      <c r="C33" s="3">
        <f t="shared" si="0"/>
        <v>0</v>
      </c>
    </row>
    <row r="34" spans="1:3" x14ac:dyDescent="0.25">
      <c r="A34" s="43" t="str">
        <f>INDEX(netting_basis_pollutant_list,7)</f>
        <v>Volatile Organic Compounds (VOC)</v>
      </c>
      <c r="B34" s="43"/>
      <c r="C34" s="3">
        <f t="shared" si="0"/>
        <v>0</v>
      </c>
    </row>
    <row r="35" spans="1:3" x14ac:dyDescent="0.25">
      <c r="A35" s="43" t="str">
        <f>INDEX(netting_basis_pollutant_list,8)</f>
        <v>Lead</v>
      </c>
      <c r="B35" s="43"/>
      <c r="C35" s="3">
        <f t="shared" si="0"/>
        <v>0</v>
      </c>
    </row>
    <row r="36" spans="1:3" x14ac:dyDescent="0.25">
      <c r="A36" s="43" t="str">
        <f>INDEX(netting_basis_pollutant_list,9)</f>
        <v>Fluorides</v>
      </c>
      <c r="B36" s="43"/>
      <c r="C36" s="3">
        <f t="shared" si="0"/>
        <v>0</v>
      </c>
    </row>
    <row r="37" spans="1:3" x14ac:dyDescent="0.25">
      <c r="A37" s="43" t="str">
        <f>INDEX(netting_basis_pollutant_list,10)</f>
        <v>Sulfuric Acid Mist</v>
      </c>
      <c r="B37" s="43"/>
      <c r="C37" s="3">
        <f t="shared" si="0"/>
        <v>0</v>
      </c>
    </row>
    <row r="38" spans="1:3" x14ac:dyDescent="0.25">
      <c r="A38" s="43" t="str">
        <f>INDEX(netting_basis_pollutant_list,11)</f>
        <v>Hydrogen Sulfide</v>
      </c>
      <c r="B38" s="43"/>
      <c r="C38" s="3">
        <f t="shared" si="0"/>
        <v>0</v>
      </c>
    </row>
    <row r="39" spans="1:3" x14ac:dyDescent="0.25">
      <c r="A39" s="43" t="str">
        <f>INDEX(netting_basis_pollutant_list,12)</f>
        <v>Total Reduced Sulfur (including hydrogen sulfide)</v>
      </c>
      <c r="B39" s="43"/>
      <c r="C39" s="3">
        <f t="shared" si="0"/>
        <v>0</v>
      </c>
    </row>
    <row r="40" spans="1:3" x14ac:dyDescent="0.25">
      <c r="A40" s="43" t="str">
        <f>INDEX(netting_basis_pollutant_list,13)</f>
        <v>Reduced Sulfur Compounds (including hydrogen sulfide)</v>
      </c>
      <c r="B40" s="43"/>
      <c r="C40" s="3">
        <f t="shared" si="0"/>
        <v>0</v>
      </c>
    </row>
    <row r="41" spans="1:3" x14ac:dyDescent="0.25">
      <c r="A41" s="43" t="str">
        <f>INDEX(netting_basis_pollutant_list,14)</f>
        <v>Municipal waste combustor organics (measured as total tetra- through octa- chlorinated dibenzo-p-dioxins and dibenzofurans)</v>
      </c>
      <c r="B41" s="43"/>
      <c r="C41" s="3">
        <f t="shared" si="0"/>
        <v>0</v>
      </c>
    </row>
    <row r="42" spans="1:3" ht="37.5" customHeight="1" x14ac:dyDescent="0.25">
      <c r="A42" s="43" t="str">
        <f>INDEX(netting_basis_pollutant_list,15)</f>
        <v>Municipal waste combustor metals (measured as particulate matter)</v>
      </c>
      <c r="B42" s="43"/>
      <c r="C42" s="3">
        <f t="shared" si="0"/>
        <v>0</v>
      </c>
    </row>
    <row r="43" spans="1:3" x14ac:dyDescent="0.25">
      <c r="A43" s="43" t="str">
        <f>INDEX(netting_basis_pollutant_list,16)</f>
        <v>Municipal waste combustor acid gases (measured as sulfur dioxide and hydrogen chloride)</v>
      </c>
      <c r="B43" s="43"/>
      <c r="C43" s="3">
        <f t="shared" si="0"/>
        <v>0</v>
      </c>
    </row>
    <row r="44" spans="1:3" ht="32.25" customHeight="1" x14ac:dyDescent="0.25">
      <c r="A44" s="43" t="str">
        <f>INDEX(netting_basis_pollutant_list,17)</f>
        <v>Municipal solid waste landfill emissions (measured as nonmethane organic compounds)</v>
      </c>
      <c r="B44" s="43"/>
      <c r="C44" s="3">
        <f t="shared" si="0"/>
        <v>0</v>
      </c>
    </row>
    <row r="45" spans="1:3" ht="31.5" customHeight="1" x14ac:dyDescent="0.25">
      <c r="A45" s="43" t="str">
        <f>INDEX(netting_basis_pollutant_list,18)</f>
        <v>Ozone depleting substances in aggregate</v>
      </c>
      <c r="B45" s="43"/>
      <c r="C45" s="3">
        <f t="shared" si="0"/>
        <v>0</v>
      </c>
    </row>
    <row r="47" spans="1:3" x14ac:dyDescent="0.25">
      <c r="A47" t="str">
        <f>PM2.5_message</f>
        <v>Note: PM2.5 is not included on form ED603 or ED604 because it does not have a baseline per OAR 340-222-0048(3), and its netting basis is calculated on form ED605.</v>
      </c>
    </row>
  </sheetData>
  <mergeCells count="21">
    <mergeCell ref="A43:B43"/>
    <mergeCell ref="A44:B44"/>
    <mergeCell ref="A45:B45"/>
    <mergeCell ref="A37:B37"/>
    <mergeCell ref="A38:B38"/>
    <mergeCell ref="A39:B39"/>
    <mergeCell ref="A40:B40"/>
    <mergeCell ref="A41:B41"/>
    <mergeCell ref="A42:B42"/>
    <mergeCell ref="A36:B36"/>
    <mergeCell ref="C7:E7"/>
    <mergeCell ref="F7:H7"/>
    <mergeCell ref="A27:B27"/>
    <mergeCell ref="A28:B28"/>
    <mergeCell ref="A29:B29"/>
    <mergeCell ref="A30:B30"/>
    <mergeCell ref="A31:B31"/>
    <mergeCell ref="A32:B32"/>
    <mergeCell ref="A33:B33"/>
    <mergeCell ref="A34:B34"/>
    <mergeCell ref="A35:B35"/>
  </mergeCells>
  <dataValidations count="1">
    <dataValidation type="list" allowBlank="1" showInputMessage="1" showErrorMessage="1" sqref="B9:B24">
      <formula1>netting_basis_pollutant_list</formula1>
    </dataValidation>
  </dataValidations>
  <pageMargins left="0.7" right="0.7" top="0.75" bottom="0.75" header="0.3" footer="0.3"/>
  <pageSetup scale="52" orientation="landscape" r:id="rId1"/>
  <headerFooter>
    <oddFooter>&amp;LOregon Department of Environmental Quality
Title V Operating Permit Application Forms&amp;RPage &amp;P of &amp;N
Revised 5/1/2019</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zoomScaleNormal="100" zoomScaleSheetLayoutView="85" workbookViewId="0">
      <selection activeCell="B4" sqref="B4"/>
    </sheetView>
  </sheetViews>
  <sheetFormatPr defaultRowHeight="15" x14ac:dyDescent="0.25"/>
  <cols>
    <col min="1" max="1" width="56.42578125" customWidth="1"/>
    <col min="2" max="2" width="16.85546875" customWidth="1"/>
    <col min="3" max="3" width="21.28515625" customWidth="1"/>
    <col min="4" max="4" width="17.42578125" customWidth="1"/>
    <col min="5" max="5" width="34" customWidth="1"/>
    <col min="6" max="6" width="16.85546875" customWidth="1"/>
  </cols>
  <sheetData>
    <row r="1" spans="1:6" ht="18.75" x14ac:dyDescent="0.3">
      <c r="A1" s="8" t="s">
        <v>7</v>
      </c>
      <c r="C1" s="26"/>
    </row>
    <row r="2" spans="1:6" ht="18.75" x14ac:dyDescent="0.3">
      <c r="A2" s="8" t="s">
        <v>23</v>
      </c>
    </row>
    <row r="4" spans="1:6" x14ac:dyDescent="0.25">
      <c r="A4" s="4" t="s">
        <v>0</v>
      </c>
      <c r="B4" s="5"/>
      <c r="C4" s="5"/>
    </row>
    <row r="5" spans="1:6" x14ac:dyDescent="0.25">
      <c r="A5" s="4" t="s">
        <v>1</v>
      </c>
      <c r="B5" s="6"/>
      <c r="C5" s="6"/>
    </row>
    <row r="7" spans="1:6" x14ac:dyDescent="0.25">
      <c r="A7" s="9" t="s">
        <v>9</v>
      </c>
      <c r="B7" s="1"/>
    </row>
    <row r="8" spans="1:6" ht="45" x14ac:dyDescent="0.25">
      <c r="A8" s="2" t="s">
        <v>10</v>
      </c>
      <c r="B8" s="20" t="s">
        <v>24</v>
      </c>
      <c r="C8" s="11" t="s">
        <v>50</v>
      </c>
      <c r="D8" s="12" t="s">
        <v>31</v>
      </c>
      <c r="E8" s="12" t="s">
        <v>4</v>
      </c>
      <c r="F8" s="11" t="s">
        <v>22</v>
      </c>
    </row>
    <row r="9" spans="1:6" x14ac:dyDescent="0.25">
      <c r="A9" s="2"/>
      <c r="B9" s="2"/>
      <c r="C9" s="3"/>
      <c r="D9" s="12"/>
      <c r="E9" s="12"/>
      <c r="F9" s="3" t="str">
        <f>IF(AND(C9&lt;&gt;"",D9&lt;&gt;""),C9*D9,"")</f>
        <v/>
      </c>
    </row>
    <row r="10" spans="1:6" x14ac:dyDescent="0.25">
      <c r="A10" s="2"/>
      <c r="B10" s="2"/>
      <c r="C10" s="3"/>
      <c r="D10" s="12"/>
      <c r="E10" s="12"/>
      <c r="F10" s="3" t="str">
        <f t="shared" ref="F10:F25" si="0">IF(AND(C10&lt;&gt;"",D10&lt;&gt;""),C10*D10,"")</f>
        <v/>
      </c>
    </row>
    <row r="11" spans="1:6" x14ac:dyDescent="0.25">
      <c r="A11" s="2"/>
      <c r="B11" s="2"/>
      <c r="C11" s="3"/>
      <c r="D11" s="12"/>
      <c r="E11" s="12"/>
      <c r="F11" s="3" t="str">
        <f t="shared" si="0"/>
        <v/>
      </c>
    </row>
    <row r="12" spans="1:6" x14ac:dyDescent="0.25">
      <c r="A12" s="2"/>
      <c r="B12" s="2"/>
      <c r="C12" s="3"/>
      <c r="D12" s="12"/>
      <c r="E12" s="12"/>
      <c r="F12" s="3" t="str">
        <f t="shared" si="0"/>
        <v/>
      </c>
    </row>
    <row r="13" spans="1:6" x14ac:dyDescent="0.25">
      <c r="A13" s="2"/>
      <c r="B13" s="2"/>
      <c r="C13" s="3"/>
      <c r="D13" s="12"/>
      <c r="E13" s="12"/>
      <c r="F13" s="3" t="str">
        <f t="shared" si="0"/>
        <v/>
      </c>
    </row>
    <row r="14" spans="1:6" x14ac:dyDescent="0.25">
      <c r="A14" s="2"/>
      <c r="B14" s="2"/>
      <c r="C14" s="3"/>
      <c r="D14" s="12"/>
      <c r="E14" s="12"/>
      <c r="F14" s="3" t="str">
        <f t="shared" si="0"/>
        <v/>
      </c>
    </row>
    <row r="15" spans="1:6" x14ac:dyDescent="0.25">
      <c r="A15" s="2"/>
      <c r="B15" s="2"/>
      <c r="C15" s="3"/>
      <c r="D15" s="12"/>
      <c r="E15" s="12"/>
      <c r="F15" s="3" t="str">
        <f t="shared" si="0"/>
        <v/>
      </c>
    </row>
    <row r="16" spans="1:6" x14ac:dyDescent="0.25">
      <c r="A16" s="2"/>
      <c r="B16" s="2"/>
      <c r="C16" s="3"/>
      <c r="D16" s="12"/>
      <c r="E16" s="12"/>
      <c r="F16" s="3" t="str">
        <f t="shared" si="0"/>
        <v/>
      </c>
    </row>
    <row r="17" spans="1:6" x14ac:dyDescent="0.25">
      <c r="A17" s="2"/>
      <c r="B17" s="2"/>
      <c r="C17" s="3"/>
      <c r="D17" s="12"/>
      <c r="E17" s="12"/>
      <c r="F17" s="3" t="str">
        <f t="shared" si="0"/>
        <v/>
      </c>
    </row>
    <row r="18" spans="1:6" x14ac:dyDescent="0.25">
      <c r="A18" s="2"/>
      <c r="B18" s="2"/>
      <c r="C18" s="3"/>
      <c r="D18" s="12"/>
      <c r="E18" s="12"/>
      <c r="F18" s="3" t="str">
        <f t="shared" si="0"/>
        <v/>
      </c>
    </row>
    <row r="19" spans="1:6" x14ac:dyDescent="0.25">
      <c r="A19" s="2"/>
      <c r="B19" s="2"/>
      <c r="C19" s="3"/>
      <c r="D19" s="12"/>
      <c r="E19" s="12"/>
      <c r="F19" s="3" t="str">
        <f t="shared" si="0"/>
        <v/>
      </c>
    </row>
    <row r="20" spans="1:6" x14ac:dyDescent="0.25">
      <c r="A20" s="2"/>
      <c r="B20" s="2"/>
      <c r="C20" s="3"/>
      <c r="D20" s="12"/>
      <c r="E20" s="12"/>
      <c r="F20" s="3" t="str">
        <f t="shared" si="0"/>
        <v/>
      </c>
    </row>
    <row r="21" spans="1:6" x14ac:dyDescent="0.25">
      <c r="A21" s="2"/>
      <c r="B21" s="2"/>
      <c r="C21" s="3"/>
      <c r="D21" s="12"/>
      <c r="E21" s="12"/>
      <c r="F21" s="3" t="str">
        <f t="shared" si="0"/>
        <v/>
      </c>
    </row>
    <row r="22" spans="1:6" x14ac:dyDescent="0.25">
      <c r="A22" s="2"/>
      <c r="B22" s="2"/>
      <c r="C22" s="3"/>
      <c r="D22" s="12"/>
      <c r="E22" s="12"/>
      <c r="F22" s="3" t="str">
        <f t="shared" si="0"/>
        <v/>
      </c>
    </row>
    <row r="23" spans="1:6" x14ac:dyDescent="0.25">
      <c r="A23" s="2"/>
      <c r="B23" s="2"/>
      <c r="C23" s="3"/>
      <c r="D23" s="12"/>
      <c r="E23" s="12"/>
      <c r="F23" s="3" t="str">
        <f t="shared" si="0"/>
        <v/>
      </c>
    </row>
    <row r="24" spans="1:6" x14ac:dyDescent="0.25">
      <c r="A24" s="2"/>
      <c r="B24" s="2"/>
      <c r="C24" s="3"/>
      <c r="D24" s="12"/>
      <c r="E24" s="12"/>
      <c r="F24" s="3" t="str">
        <f t="shared" si="0"/>
        <v/>
      </c>
    </row>
    <row r="25" spans="1:6" ht="15.75" thickBot="1" x14ac:dyDescent="0.3">
      <c r="A25" s="2"/>
      <c r="B25" s="2"/>
      <c r="C25" s="16"/>
      <c r="D25" s="12"/>
      <c r="E25" s="12"/>
      <c r="F25" s="3" t="str">
        <f t="shared" si="0"/>
        <v/>
      </c>
    </row>
    <row r="26" spans="1:6" ht="15.75" thickBot="1" x14ac:dyDescent="0.3">
      <c r="A26" s="10"/>
      <c r="B26" s="15" t="s">
        <v>12</v>
      </c>
      <c r="C26" s="23">
        <f>SUM(C9:C25)</f>
        <v>0</v>
      </c>
      <c r="D26" s="13"/>
      <c r="E26" s="13"/>
      <c r="F26" s="23">
        <f>SUM(F9:F25)</f>
        <v>0</v>
      </c>
    </row>
    <row r="27" spans="1:6" ht="15" customHeight="1" x14ac:dyDescent="0.25">
      <c r="A27" s="10"/>
      <c r="B27" s="10"/>
      <c r="C27" s="13"/>
      <c r="D27" s="13"/>
      <c r="E27" s="13"/>
      <c r="F27" s="13"/>
    </row>
    <row r="28" spans="1:6" x14ac:dyDescent="0.25">
      <c r="A28" t="s">
        <v>32</v>
      </c>
      <c r="B28" s="28" t="str">
        <f>IF(C26=0,"",F26/C26)</f>
        <v/>
      </c>
      <c r="E28" s="19"/>
      <c r="F28" s="19"/>
    </row>
    <row r="29" spans="1:6" x14ac:dyDescent="0.25">
      <c r="A29" t="s">
        <v>51</v>
      </c>
      <c r="B29" s="17"/>
      <c r="E29" s="19"/>
      <c r="F29" s="19"/>
    </row>
    <row r="30" spans="1:6" x14ac:dyDescent="0.25">
      <c r="A30" t="s">
        <v>25</v>
      </c>
      <c r="B30" s="14" t="str">
        <f>IF(AND(B28&lt;&gt;"",B29&lt;&gt;""),B28*B29,"")</f>
        <v/>
      </c>
    </row>
    <row r="33" spans="1:1" x14ac:dyDescent="0.25">
      <c r="A33" s="26"/>
    </row>
  </sheetData>
  <dataValidations count="1">
    <dataValidation type="decimal" allowBlank="1" showInputMessage="1" showErrorMessage="1" errorTitle="Error" error="The PM 2.5 fraction is the portion of PM 10 that is in the PM 2.5 range. It must be between zero and 1." sqref="D9:D25">
      <formula1>0</formula1>
      <formula2>1</formula2>
    </dataValidation>
  </dataValidations>
  <pageMargins left="0.7" right="0.7" top="0.75" bottom="0.75" header="0.3" footer="0.3"/>
  <pageSetup scale="75" orientation="landscape" r:id="rId1"/>
  <headerFooter>
    <oddFooter>&amp;LOregon Department of Environmental Quality
Title V Operating Permit Application Forms&amp;RPage &amp;P of &amp;N
Revised 5/1/2019</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activeCell="A21" sqref="A21"/>
    </sheetView>
  </sheetViews>
  <sheetFormatPr defaultRowHeight="15" x14ac:dyDescent="0.25"/>
  <cols>
    <col min="1" max="1" width="77.28515625" customWidth="1"/>
    <col min="2" max="2" width="87.7109375" customWidth="1"/>
  </cols>
  <sheetData>
    <row r="1" spans="1:2" ht="15.75" thickBot="1" x14ac:dyDescent="0.3">
      <c r="A1" s="39" t="s">
        <v>47</v>
      </c>
      <c r="B1" s="40" t="s">
        <v>48</v>
      </c>
    </row>
    <row r="2" spans="1:2" x14ac:dyDescent="0.25">
      <c r="A2" s="37" t="s">
        <v>36</v>
      </c>
      <c r="B2" s="38" t="s">
        <v>36</v>
      </c>
    </row>
    <row r="3" spans="1:2" x14ac:dyDescent="0.25">
      <c r="A3" s="35" t="s">
        <v>35</v>
      </c>
      <c r="B3" s="33" t="s">
        <v>35</v>
      </c>
    </row>
    <row r="4" spans="1:2" x14ac:dyDescent="0.25">
      <c r="A4" s="35" t="s">
        <v>33</v>
      </c>
      <c r="B4" s="33" t="s">
        <v>33</v>
      </c>
    </row>
    <row r="5" spans="1:2" x14ac:dyDescent="0.25">
      <c r="A5" s="35" t="s">
        <v>37</v>
      </c>
      <c r="B5" s="33" t="s">
        <v>37</v>
      </c>
    </row>
    <row r="6" spans="1:2" x14ac:dyDescent="0.25">
      <c r="A6" s="35" t="s">
        <v>26</v>
      </c>
      <c r="B6" s="33" t="s">
        <v>26</v>
      </c>
    </row>
    <row r="7" spans="1:2" x14ac:dyDescent="0.25">
      <c r="A7" s="35" t="s">
        <v>34</v>
      </c>
      <c r="B7" s="33" t="s">
        <v>34</v>
      </c>
    </row>
    <row r="8" spans="1:2" x14ac:dyDescent="0.25">
      <c r="A8" s="35" t="s">
        <v>39</v>
      </c>
      <c r="B8" s="33" t="s">
        <v>39</v>
      </c>
    </row>
    <row r="9" spans="1:2" x14ac:dyDescent="0.25">
      <c r="A9" s="35" t="s">
        <v>27</v>
      </c>
      <c r="B9" s="33" t="s">
        <v>27</v>
      </c>
    </row>
    <row r="10" spans="1:2" x14ac:dyDescent="0.25">
      <c r="A10" s="35" t="s">
        <v>28</v>
      </c>
      <c r="B10" s="33" t="s">
        <v>28</v>
      </c>
    </row>
    <row r="11" spans="1:2" x14ac:dyDescent="0.25">
      <c r="A11" s="35" t="s">
        <v>49</v>
      </c>
      <c r="B11" s="33" t="s">
        <v>49</v>
      </c>
    </row>
    <row r="12" spans="1:2" x14ac:dyDescent="0.25">
      <c r="A12" s="35" t="s">
        <v>29</v>
      </c>
      <c r="B12" s="33" t="s">
        <v>29</v>
      </c>
    </row>
    <row r="13" spans="1:2" x14ac:dyDescent="0.25">
      <c r="A13" s="35" t="s">
        <v>30</v>
      </c>
      <c r="B13" s="33" t="s">
        <v>30</v>
      </c>
    </row>
    <row r="14" spans="1:2" x14ac:dyDescent="0.25">
      <c r="A14" s="35" t="s">
        <v>38</v>
      </c>
      <c r="B14" s="33" t="s">
        <v>38</v>
      </c>
    </row>
    <row r="15" spans="1:2" ht="30" x14ac:dyDescent="0.25">
      <c r="A15" s="35" t="s">
        <v>44</v>
      </c>
      <c r="B15" s="33" t="s">
        <v>40</v>
      </c>
    </row>
    <row r="16" spans="1:2" ht="15.75" thickBot="1" x14ac:dyDescent="0.3">
      <c r="A16" s="36" t="s">
        <v>43</v>
      </c>
      <c r="B16" s="33" t="s">
        <v>41</v>
      </c>
    </row>
    <row r="17" spans="1:2" x14ac:dyDescent="0.25">
      <c r="B17" s="33" t="s">
        <v>42</v>
      </c>
    </row>
    <row r="18" spans="1:2" x14ac:dyDescent="0.25">
      <c r="B18" s="33" t="s">
        <v>44</v>
      </c>
    </row>
    <row r="19" spans="1:2" ht="15.75" thickBot="1" x14ac:dyDescent="0.3">
      <c r="B19" s="34" t="s">
        <v>43</v>
      </c>
    </row>
    <row r="22" spans="1:2" ht="60" x14ac:dyDescent="0.25">
      <c r="A22" s="27" t="s">
        <v>45</v>
      </c>
    </row>
    <row r="23" spans="1:2" ht="30" x14ac:dyDescent="0.25">
      <c r="A23" s="27" t="s">
        <v>46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CC8800C0FDBD74BB7EF83F539002170" ma:contentTypeVersion="33" ma:contentTypeDescription="Create a new document." ma:contentTypeScope="" ma:versionID="28fddbb5f08fec717412a00bcc896c70">
  <xsd:schema xmlns:xsd="http://www.w3.org/2001/XMLSchema" xmlns:xs="http://www.w3.org/2001/XMLSchema" xmlns:p="http://schemas.microsoft.com/office/2006/metadata/properties" xmlns:ns1="http://schemas.microsoft.com/sharepoint/v3" xmlns:ns2="122d8a75-5caa-4c72-8be8-02ac38e9d51e" xmlns:ns3="a1a0681f-cb63-4b8d-afdc-dedbdb8d1bfa" targetNamespace="http://schemas.microsoft.com/office/2006/metadata/properties" ma:root="true" ma:fieldsID="e652297e519de1dceba2c7781ff14320" ns1:_="" ns2:_="" ns3:_="">
    <xsd:import namespace="http://schemas.microsoft.com/sharepoint/v3"/>
    <xsd:import namespace="122d8a75-5caa-4c72-8be8-02ac38e9d51e"/>
    <xsd:import namespace="a1a0681f-cb63-4b8d-afdc-dedbdb8d1bfa"/>
    <xsd:element name="properties">
      <xsd:complexType>
        <xsd:sequence>
          <xsd:element name="documentManagement">
            <xsd:complexType>
              <xsd:all>
                <xsd:element ref="ns1:PublishingStartDate" minOccurs="0"/>
                <xsd:element ref="ns1:PublishingExpirationDate" minOccurs="0"/>
                <xsd:element ref="ns2:Program"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22d8a75-5caa-4c72-8be8-02ac38e9d51e" elementFormDefault="qualified">
    <xsd:import namespace="http://schemas.microsoft.com/office/2006/documentManagement/types"/>
    <xsd:import namespace="http://schemas.microsoft.com/office/infopath/2007/PartnerControls"/>
    <xsd:element name="Program" ma:index="10" nillable="true" ma:displayName="Program" ma:default="Select..." ma:format="Dropdown" ma:internalName="Program">
      <xsd:simpleType>
        <xsd:union memberTypes="dms:Text">
          <xsd:simpleType>
            <xsd:restriction base="dms:Choice">
              <xsd:enumeration value="Select..."/>
              <xsd:enumeration value="AQ Permits"/>
              <xsd:enumeration value="AQ Monitoring"/>
              <xsd:enumeration value="Air Toxics"/>
              <xsd:enumeration value="Air toxics emissions inventory"/>
              <xsd:enumeration value="Asbestos"/>
              <xsd:enumeration value="Burning"/>
              <xsd:enumeration value="CAO"/>
              <xsd:enumeration value="Clean Fuels"/>
              <xsd:enumeration value="Diesel"/>
              <xsd:enumeration value="Eco"/>
              <xsd:enumeration value="Gasoline"/>
              <xsd:enumeration value="GHG"/>
              <xsd:enumeration value="Heatsmart"/>
              <xsd:enumeration value="Lev/Zev/EV"/>
              <xsd:enumeration value="Odor"/>
              <xsd:enumeration value="Regional haze"/>
              <xsd:enumeration value="Wood stoves"/>
              <xsd:enumeration value="AQ Permitting"/>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1a0681f-cb63-4b8d-afdc-dedbdb8d1bf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rogram xmlns="122d8a75-5caa-4c72-8be8-02ac38e9d51e">AQ Permitting</Program>
  </documentManagement>
</p:properties>
</file>

<file path=customXml/itemProps1.xml><?xml version="1.0" encoding="utf-8"?>
<ds:datastoreItem xmlns:ds="http://schemas.openxmlformats.org/officeDocument/2006/customXml" ds:itemID="{B638C477-3CC5-40E7-8BE2-E33D039F4C92}"/>
</file>

<file path=customXml/itemProps2.xml><?xml version="1.0" encoding="utf-8"?>
<ds:datastoreItem xmlns:ds="http://schemas.openxmlformats.org/officeDocument/2006/customXml" ds:itemID="{122BC8DA-57A1-449E-976E-84871F212AC8}"/>
</file>

<file path=customXml/itemProps3.xml><?xml version="1.0" encoding="utf-8"?>
<ds:datastoreItem xmlns:ds="http://schemas.openxmlformats.org/officeDocument/2006/customXml" ds:itemID="{95BE10E4-0492-4931-91CF-ECF1CD378E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ED603 - Baseline</vt:lpstr>
      <vt:lpstr>ED604 - Netting Basis</vt:lpstr>
      <vt:lpstr>ED605 - PM2.5 Netting Basis</vt:lpstr>
      <vt:lpstr>Pollutant List</vt:lpstr>
      <vt:lpstr>baseline_pollutant_list</vt:lpstr>
      <vt:lpstr>netting_basis_pollutant_list</vt:lpstr>
      <vt:lpstr>PM2.5_message</vt:lpstr>
      <vt:lpstr>'ED603 - Baseline'!Print_Area</vt:lpstr>
      <vt:lpstr>'ED604 - Netting Basis'!Print_Area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 603, 604, and 605 (Baseline Emissions, Netting Basis and PM 2.5 Netting Basis)</dc:title>
  <dc:creator>WESTERSUND Joe</dc:creator>
  <cp:lastModifiedBy>BOYARSHINOVA Lia</cp:lastModifiedBy>
  <cp:lastPrinted>2019-05-01T21:13:22Z</cp:lastPrinted>
  <dcterms:created xsi:type="dcterms:W3CDTF">2019-02-11T23:03:56Z</dcterms:created>
  <dcterms:modified xsi:type="dcterms:W3CDTF">2019-07-02T22:46:12Z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0x0101009CC8800C0FDBD74BB7EF83F539002170</vt:lpwstr>
  </property>
  <property fmtid="{D5CDD505-2E9C-101B-9397-08002B2CF9AE}" pid="3" name="Category">
    <vt:lpwstr>54;#;#60;#</vt:lpwstr>
  </property>
  <property fmtid="{D5CDD505-2E9C-101B-9397-08002B2CF9AE}" pid="6" name="Permit Type">
    <vt:lpwstr>Title V</vt:lpwstr>
  </property>
  <property fmtid="{D5CDD505-2E9C-101B-9397-08002B2CF9AE}" pid="7" name="Program0">
    <vt:lpwstr>AQ Permitting</vt:lpwstr>
  </property>
  <property fmtid="{D5CDD505-2E9C-101B-9397-08002B2CF9AE}" pid="8" name="Tags">
    <vt:lpwstr>tvapp</vt:lpwstr>
  </property>
</Properties>
</file>