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loneill\Downloads\"/>
    </mc:Choice>
  </mc:AlternateContent>
  <xr:revisionPtr revIDLastSave="0" documentId="8_{63C6165A-EB50-43CB-9B38-2FAB5832FAA0}" xr6:coauthVersionLast="47" xr6:coauthVersionMax="47" xr10:uidLastSave="{00000000-0000-0000-0000-000000000000}"/>
  <bookViews>
    <workbookView xWindow="-108" yWindow="-108" windowWidth="23256" windowHeight="12576" xr2:uid="{B22D3010-3A60-489F-A17A-3E7DC2978CAD}"/>
  </bookViews>
  <sheets>
    <sheet name="Wetlands" sheetId="2" r:id="rId1"/>
    <sheet name="Streams" sheetId="3" r:id="rId2"/>
  </sheets>
  <definedNames>
    <definedName name="_xlnm.Print_Area" localSheetId="1">Streams!$A$1:$F$50</definedName>
    <definedName name="_xlnm.Print_Area" localSheetId="0">Wetlands!$A$1:$F$46</definedName>
    <definedName name="_xlnm.Print_Titles" localSheetId="1">Streams!$1:$2</definedName>
    <definedName name="_xlnm.Print_Titles" localSheetId="0">Wetlands!$1:$2</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4" i="2" l="1"/>
  <c r="B16" i="2" s="1"/>
  <c r="B13" i="3"/>
  <c r="B16" i="3" s="1"/>
  <c r="B18" i="3" s="1"/>
  <c r="B20" i="3" l="1"/>
  <c r="B21" i="3" s="1"/>
  <c r="B22" i="3" l="1"/>
  <c r="B24" i="3" s="1"/>
  <c r="G20" i="2" l="1"/>
  <c r="B18" i="2"/>
  <c r="G17" i="2"/>
  <c r="G15" i="2"/>
  <c r="G13" i="2"/>
  <c r="G12" i="2"/>
  <c r="G11" i="2"/>
  <c r="G23" i="2" l="1"/>
  <c r="G14" i="2"/>
  <c r="G16" i="2"/>
  <c r="B19" i="2"/>
  <c r="G18" i="2"/>
  <c r="G19" i="2" l="1"/>
  <c r="G21" i="2" s="1"/>
  <c r="G22" i="2" s="1"/>
  <c r="B21" i="2" s="1"/>
</calcChain>
</file>

<file path=xl/sharedStrings.xml><?xml version="1.0" encoding="utf-8"?>
<sst xmlns="http://schemas.openxmlformats.org/spreadsheetml/2006/main" count="143" uniqueCount="92">
  <si>
    <t>Payment required is calculated in the green highlighted cell.</t>
  </si>
  <si>
    <t>Current Calc</t>
  </si>
  <si>
    <t>Area to be mitigated (acres)</t>
  </si>
  <si>
    <t>Tax lot acreage (impact site)</t>
  </si>
  <si>
    <t xml:space="preserve">Insert the total acreage of the tax lot where impact is located </t>
  </si>
  <si>
    <t>Real market land value of tax lot</t>
  </si>
  <si>
    <t xml:space="preserve">Real market value of area to be mitigated </t>
  </si>
  <si>
    <t>Equals area to be mitigated / tax lot acreage * real market land value of tax lot</t>
  </si>
  <si>
    <r>
      <t xml:space="preserve">RMV </t>
    </r>
    <r>
      <rPr>
        <sz val="11"/>
        <color theme="1"/>
        <rFont val="Calibri"/>
        <family val="2"/>
        <scheme val="minor"/>
      </rPr>
      <t>= Real Market Value, discounted</t>
    </r>
  </si>
  <si>
    <t>Equals the real market value per acre * zoning discount factor</t>
  </si>
  <si>
    <r>
      <rPr>
        <b/>
        <sz val="11"/>
        <color indexed="8"/>
        <rFont val="Calibri"/>
        <family val="2"/>
      </rPr>
      <t>LT</t>
    </r>
    <r>
      <rPr>
        <sz val="11"/>
        <color theme="1"/>
        <rFont val="Calibri"/>
        <family val="2"/>
        <scheme val="minor"/>
      </rPr>
      <t xml:space="preserve"> = Long term management costs</t>
    </r>
  </si>
  <si>
    <t>Equals 30% of the restoration costs per acre</t>
  </si>
  <si>
    <r>
      <rPr>
        <b/>
        <sz val="11"/>
        <color indexed="8"/>
        <rFont val="Calibri"/>
        <family val="2"/>
      </rPr>
      <t>A</t>
    </r>
    <r>
      <rPr>
        <sz val="11"/>
        <color theme="1"/>
        <rFont val="Calibri"/>
        <family val="2"/>
        <scheme val="minor"/>
      </rPr>
      <t xml:space="preserve"> = Administration</t>
    </r>
  </si>
  <si>
    <t>Equals 10% of the sum of RMV, R, and LT</t>
  </si>
  <si>
    <r>
      <rPr>
        <b/>
        <sz val="11"/>
        <color indexed="8"/>
        <rFont val="Calibri"/>
        <family val="2"/>
      </rPr>
      <t>mm</t>
    </r>
    <r>
      <rPr>
        <sz val="11"/>
        <color theme="1"/>
        <rFont val="Calibri"/>
        <family val="2"/>
        <scheme val="minor"/>
      </rPr>
      <t xml:space="preserve"> = Mitigation Multiplier</t>
    </r>
  </si>
  <si>
    <t xml:space="preserve">Assumes a 3.5:1 ratio of needed land to create 1 credit or mitigation </t>
  </si>
  <si>
    <t>PAYMENT REQUIRED:</t>
  </si>
  <si>
    <t>Table 1: Zoning Adjustment Factor</t>
  </si>
  <si>
    <t>Description of Zoning</t>
  </si>
  <si>
    <t>Proportion of RMV to be included</t>
  </si>
  <si>
    <t>Residential zoned properties with improvements such as utilities and subdivision infrastructure</t>
  </si>
  <si>
    <t>Properties zoned commercial, industrial, or zoned residential without improvements</t>
  </si>
  <si>
    <t>Properties zoned for agriculture, forestry, conservation use, and public reserve</t>
  </si>
  <si>
    <t xml:space="preserve">Table 2: Restoration Cost by Basin </t>
  </si>
  <si>
    <t>Basin (6 digit hydrologic unit code)*</t>
  </si>
  <si>
    <t>Wetlands (per acre)</t>
  </si>
  <si>
    <t>Black Rock Desert (160402)</t>
  </si>
  <si>
    <t>Deschutes River Basin (170703)</t>
  </si>
  <si>
    <t>John Day River Basin (170702)</t>
  </si>
  <si>
    <t>Klamath River Basin (180102)</t>
  </si>
  <si>
    <t>Lower Columbia (170800)</t>
  </si>
  <si>
    <t>Lower Snake (170601)</t>
  </si>
  <si>
    <t>Middle Columbia River Basin (170701)</t>
  </si>
  <si>
    <t>Middle Snake-Boise (170501)</t>
  </si>
  <si>
    <t>Middle Snake-Powder (170502)</t>
  </si>
  <si>
    <t>Northern Oregon Coastal (171002)</t>
  </si>
  <si>
    <t>Oregon Closed Basins (171200)</t>
  </si>
  <si>
    <t>Southern Oregon Coastal (171003)</t>
  </si>
  <si>
    <t>Upper Sacramento (180200)</t>
  </si>
  <si>
    <t>Willamette River Basin (170900)</t>
  </si>
  <si>
    <t>*A pdf map of 6-digit hydrologic unit codes can be found at:</t>
  </si>
  <si>
    <t>http://www.oregon.gov/dsl/WW/Documents/6digit_HUCmap_nrcs142p2_043094.pdf</t>
  </si>
  <si>
    <t xml:space="preserve"> https://tools.oregonexplorer.info/OE_HtmlViewer/Index.html?viewer=mitigation   </t>
  </si>
  <si>
    <t>Instructions to retrieve the tax lot information where impacts are proposed:</t>
  </si>
  <si>
    <t>http://www.oregon.gov/DOR/programs/property/Pages/county-contact.aspx</t>
  </si>
  <si>
    <t xml:space="preserve">Payment Formula Explanation: </t>
  </si>
  <si>
    <t xml:space="preserve">For assistance, please contact the Aquatic Resource Coordinator in your area </t>
  </si>
  <si>
    <t>https://www.oregon.gov/dsl/WW/Pages/WWStaff.aspx</t>
  </si>
  <si>
    <t>Automatic Maximum Per Acre Adjustment:</t>
  </si>
  <si>
    <t xml:space="preserve">If an impact will occur across multiple tax lots, contact DSL for assistance. </t>
  </si>
  <si>
    <t>Insert the correct adjustment from table 1 based on the zoning of the tax lot being impacted</t>
  </si>
  <si>
    <t>(in the Hydrology Group under the Watershed Boundary Dataset). Select the Identify icon under the Find menu, then click on your location to display the basin information.</t>
  </si>
  <si>
    <t>Area to be mitigated (Acre)</t>
  </si>
  <si>
    <t>Zoning Adjustment Factor</t>
  </si>
  <si>
    <t xml:space="preserve">Equals the real market value per acre * zoning adjustment factor </t>
  </si>
  <si>
    <t xml:space="preserve">Assumes a 1:1 ratio of needed land to create 1 credit for mitigation </t>
  </si>
  <si>
    <r>
      <t xml:space="preserve">RMV </t>
    </r>
    <r>
      <rPr>
        <sz val="11"/>
        <color theme="1"/>
        <rFont val="Calibri"/>
        <family val="2"/>
        <scheme val="minor"/>
      </rPr>
      <t>= Real Market Value, adjusted</t>
    </r>
  </si>
  <si>
    <r>
      <rPr>
        <b/>
        <sz val="11"/>
        <color indexed="8"/>
        <rFont val="Calibri"/>
        <family val="2"/>
      </rPr>
      <t>R</t>
    </r>
    <r>
      <rPr>
        <sz val="11"/>
        <color theme="1"/>
        <rFont val="Calibri"/>
        <family val="2"/>
        <scheme val="minor"/>
      </rPr>
      <t xml:space="preserve"> = Restoration Cost for this Project </t>
    </r>
  </si>
  <si>
    <t>Payment Calculator for DSL-provided Wetland Mitigation and for Estimating Financial Securities for Permittee-Responsible Mitigation</t>
  </si>
  <si>
    <t>Payment Calculator DSL-provided Stream Mitigation and for Estimating Financial Securities for Permittee-Responsible Mitigation</t>
  </si>
  <si>
    <t>Effective June 1, 2021</t>
  </si>
  <si>
    <t xml:space="preserve">Instructions: Insert the requested information in yellow highlighted cells. </t>
  </si>
  <si>
    <t>For a listing of county assessor websites visit the Oregon Department of Revenue:</t>
  </si>
  <si>
    <t>Online records can be usually be searched by site address, owners name, account, or tax lot.</t>
  </si>
  <si>
    <t>For impacts on unassessed lands such as right of ways, use the real market value for adjacent tax lots to determine real market land value.</t>
  </si>
  <si>
    <t xml:space="preserve">Due to the variability within calculations, the Department has set a maximum per acre charge by the In-Lieu Fee Program. This maximum is set to not exceed the current highest known price for a wetland mitigation bank credit. This maximum is automatically applied within the calculation so that your payment is calcuated as the lesser of the two costs. </t>
  </si>
  <si>
    <t xml:space="preserve">You may also find the basin name using the Oregon Explorer Mitigation Planning Map Viewer. Select the 3rd Level 6 Digit Hydrologic Unit layer </t>
  </si>
  <si>
    <t>Restoration Cost (per liner foot)</t>
  </si>
  <si>
    <t>Insert the restoration cost from table 2 for the basin where the impact is located</t>
  </si>
  <si>
    <t>Streams (liner foot)</t>
  </si>
  <si>
    <t>Step 2: If there is no mitigation provider with appropriate stream credits for your project location, proceed with the payment calculator below. Fill in impact area, land value, and zoning for the development site per the instructions below to determine the payment for mitigation credits. The payment calculator may also be used to estimate financial securities for permittee-responsible mitigation. Please be aware payment in lieu does not satisfy mitigation requirements for the US Army Corps of Engineers.</t>
  </si>
  <si>
    <t>Step 2: If there is no mitigation provider with appropriate wetland credits for your project location, proceed with the payment calculator below. Fill in impact area, land value, and zoning for the development site per the instructions below to determine the payment for mitigation credits. The payment calculator may also be used to estimate financial securities for permittee-responsible mitigation. Please be aware payment in lieu does not satisfy mitigation requirements for the US Army Corps of Engineers.</t>
  </si>
  <si>
    <t xml:space="preserve">Zoning Adjustment Factor </t>
  </si>
  <si>
    <r>
      <rPr>
        <sz val="11"/>
        <color rgb="FF000000"/>
        <rFont val="Calibri"/>
        <family val="2"/>
      </rPr>
      <t>R</t>
    </r>
    <r>
      <rPr>
        <sz val="11"/>
        <color theme="1"/>
        <rFont val="Calibri"/>
        <family val="2"/>
        <scheme val="minor"/>
      </rPr>
      <t>estoration cost (per acre)</t>
    </r>
  </si>
  <si>
    <t>The current formula for payments into the Fund is Payment = [RMV + R + LT + A] * MM, where:
RMV = Real Market Land Value of the proportion of the tax lot acreage to be mitigated for, adjusted based on zoning (see table 1).
R = Restoration Costs calculated as the sum of all anticipated costs per unit area. Anticipated costs include, but are not limited to project design and engineering, construction, planting, and seven years of monitoring and maintenance. These costs will be based on a biennial survey of regional project data submitted to the Oregon Watershed Restoration Inventory, The Conservation Registry, projects funded by the Department, and/or surveys of restoration consulting firms and practitioners (see table 2).
LT = Long-Term Management Costs calculated as 30% of the Restoration Costs (R).
A = Administrative Costs calculated as 10% of the sum of R, RMV and LT.
MM = Mitigation Multiplier representing the number of credits typically generated per unit area of mitigation conducted, which is currently 3.5</t>
  </si>
  <si>
    <t>Width of stream at ordinary high water level</t>
  </si>
  <si>
    <t>Insert the real market land value for the tax lot; do not include the value of structures or improvements. Refer to the most recent property tax statement from the county assessor* or from a recent land appraisal. The proportional cost of the area to be mitigated is used in the payment calculation.</t>
  </si>
  <si>
    <t xml:space="preserve">Linear feet of stream impact </t>
  </si>
  <si>
    <t xml:space="preserve">Insert the linear feet of the stream impact that must be mitigated. </t>
  </si>
  <si>
    <t>Payment = (RMV + R + LT + A)*mm. See information below.</t>
  </si>
  <si>
    <t xml:space="preserve">Enter the DSL Application Number: </t>
  </si>
  <si>
    <t>Enter the DSL-assigned application number, if known (APP0000000)</t>
  </si>
  <si>
    <r>
      <t xml:space="preserve">Insert the real market </t>
    </r>
    <r>
      <rPr>
        <b/>
        <i/>
        <u/>
        <sz val="11"/>
        <color indexed="8"/>
        <rFont val="Calibri"/>
        <family val="2"/>
      </rPr>
      <t>land</t>
    </r>
    <r>
      <rPr>
        <b/>
        <i/>
        <sz val="11"/>
        <color indexed="8"/>
        <rFont val="Calibri"/>
        <family val="2"/>
      </rPr>
      <t xml:space="preserve"> value for the tax lot; do not include the value of structures or improvements. </t>
    </r>
    <r>
      <rPr>
        <i/>
        <sz val="11"/>
        <color rgb="FF000000"/>
        <rFont val="Calibri"/>
        <family val="2"/>
      </rPr>
      <t>Refer to the most recent property tax statement from the county assessor* or from a recent land appraisal. The proportional cost of the area to be mitigated is used in the payment calculation.</t>
    </r>
  </si>
  <si>
    <r>
      <t xml:space="preserve">Insert the acreage of the wetland loss that must be mitigated. </t>
    </r>
    <r>
      <rPr>
        <i/>
        <sz val="11"/>
        <color theme="1"/>
        <rFont val="Calibri"/>
        <family val="2"/>
        <scheme val="minor"/>
      </rPr>
      <t>Enter to the nearest 0.01-acre for impacts greater than 0.01 of an acre or to the nearest 0.001-acre for impacts les than 0.01 of an acre.</t>
    </r>
  </si>
  <si>
    <r>
      <t xml:space="preserve">Payment = (RMV + R + LT + A)*mm </t>
    </r>
    <r>
      <rPr>
        <b/>
        <sz val="11"/>
        <color theme="1"/>
        <rFont val="Calibri"/>
        <family val="2"/>
        <scheme val="minor"/>
      </rPr>
      <t xml:space="preserve">or </t>
    </r>
    <r>
      <rPr>
        <sz val="11"/>
        <color theme="1"/>
        <rFont val="Calibri"/>
        <family val="2"/>
        <scheme val="minor"/>
      </rPr>
      <t>calculated to not exceed maximum cost per acre. See information below.</t>
    </r>
  </si>
  <si>
    <t>Insert the average stream width. Average stream width should be measured at the level of ordinary high water.</t>
  </si>
  <si>
    <t xml:space="preserve">Insert the total acreage of the tax lot where the impact is located. </t>
  </si>
  <si>
    <t>Insert the correct adjustment from table 1 based on the zoning of the tax lot being impacted.</t>
  </si>
  <si>
    <t>Insert the restoration cost from table 2 for the basin where the impact is located.</t>
  </si>
  <si>
    <t xml:space="preserve">The current formula for payments into the Fund is Payment = [RMV + R + LT + A] * MM, where:
RMV = Real Market Land Value of the proportion of the tax lot acreage to be mitigated for, adjusted based on zoning (see table 2).
R = Restoration Costs calculated as the sum of all anticipated costs per unit area. Anticipated costs include, but are not limited to project design and engineering, construction, planting, and seven years of monitoring and maintenance. These costs will be based on a biennial survey of regional project data submitted to the Oregon Watershed Restoration Inventory, The Conservation Registry, projects funded by the Department, and/or surveys of restoration consulting firms and practitioners (see table 3).
LT = Long-Term Management Costs calculated as 30% of the Restoration Costs (R).
A = Administrative Costs calculated as 10% of the sum of R, RMV and LT.
MM = Mitigation Multiplier representing the number of credits typically generated per unit area of mitigation conducted, which is currently 1. </t>
  </si>
  <si>
    <r>
      <rPr>
        <sz val="14"/>
        <rFont val="Calibri"/>
        <family val="2"/>
        <scheme val="minor"/>
      </rPr>
      <t xml:space="preserve">Step 1: Check your impact site location on the </t>
    </r>
    <r>
      <rPr>
        <u/>
        <sz val="14"/>
        <color theme="10"/>
        <rFont val="Calibri"/>
        <family val="2"/>
        <scheme val="minor"/>
      </rPr>
      <t xml:space="preserve">Mitigation Banks Map.  </t>
    </r>
    <r>
      <rPr>
        <sz val="14"/>
        <rFont val="Calibri"/>
        <family val="2"/>
        <scheme val="minor"/>
      </rPr>
      <t xml:space="preserve">If there is a mitigation provider with appropriate stream credits serving your area please contact the provider to determine eligibility, credit availability, price, and terms.  </t>
    </r>
  </si>
  <si>
    <r>
      <rPr>
        <sz val="14"/>
        <rFont val="Calibri"/>
        <family val="2"/>
        <scheme val="minor"/>
      </rPr>
      <t xml:space="preserve">Step 1: Check your impact site location on the </t>
    </r>
    <r>
      <rPr>
        <u/>
        <sz val="14"/>
        <color theme="10"/>
        <rFont val="Calibri"/>
        <family val="2"/>
        <scheme val="minor"/>
      </rPr>
      <t>Mitigation Banks Map</t>
    </r>
    <r>
      <rPr>
        <sz val="14"/>
        <rFont val="Calibri"/>
        <family val="2"/>
        <scheme val="minor"/>
      </rPr>
      <t xml:space="preserve">.  If there is a mitigation provider with appropriate wetland credits serving your area please contact the provider to determine eligibility, credit availability, price, and terms.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</si>
</sst>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
    <numFmt numFmtId="165" formatCode="&quot;$&quot;#,##0"/>
    <numFmt numFmtId="166" formatCode="_([$$-409]* #,##0.00_);_([$$-409]* \(#,##0.00\);_([$$-409]* &quot;-&quot;??_);_(@_)"/>
  </numFmts>
  <fonts count="22"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4"/>
      <color theme="1"/>
      <name val="Calibri"/>
      <family val="2"/>
      <scheme val="minor"/>
    </font>
    <font>
      <sz val="14"/>
      <color theme="1"/>
      <name val="Calibri"/>
      <family val="2"/>
      <scheme val="minor"/>
    </font>
    <font>
      <i/>
      <sz val="12"/>
      <color theme="1"/>
      <name val="Calibri"/>
      <family val="2"/>
      <scheme val="minor"/>
    </font>
    <font>
      <b/>
      <i/>
      <sz val="11"/>
      <color theme="1"/>
      <name val="Calibri"/>
      <family val="2"/>
      <scheme val="minor"/>
    </font>
    <font>
      <b/>
      <i/>
      <u/>
      <sz val="11"/>
      <color indexed="8"/>
      <name val="Calibri"/>
      <family val="2"/>
    </font>
    <font>
      <b/>
      <i/>
      <sz val="11"/>
      <color indexed="8"/>
      <name val="Calibri"/>
      <family val="2"/>
    </font>
    <font>
      <b/>
      <sz val="11"/>
      <color indexed="8"/>
      <name val="Calibri"/>
      <family val="2"/>
    </font>
    <font>
      <b/>
      <sz val="12"/>
      <color theme="1"/>
      <name val="Calibri"/>
      <family val="2"/>
      <scheme val="minor"/>
    </font>
    <font>
      <sz val="11"/>
      <name val="Calibri"/>
      <family val="2"/>
      <scheme val="minor"/>
    </font>
    <font>
      <b/>
      <i/>
      <sz val="12"/>
      <color theme="1"/>
      <name val="Calibri"/>
      <family val="2"/>
      <scheme val="minor"/>
    </font>
    <font>
      <sz val="11"/>
      <color rgb="FF000000"/>
      <name val="Calibri"/>
      <family val="2"/>
    </font>
    <font>
      <sz val="11"/>
      <color theme="1"/>
      <name val="Courier New"/>
      <family val="3"/>
    </font>
    <font>
      <b/>
      <sz val="14"/>
      <color rgb="FFFF0000"/>
      <name val="Calibri"/>
      <family val="2"/>
      <scheme val="minor"/>
    </font>
    <font>
      <b/>
      <i/>
      <sz val="14"/>
      <color theme="1"/>
      <name val="Calibri"/>
      <family val="2"/>
      <scheme val="minor"/>
    </font>
    <font>
      <i/>
      <sz val="11"/>
      <color theme="1"/>
      <name val="Calibri"/>
      <family val="2"/>
      <scheme val="minor"/>
    </font>
    <font>
      <i/>
      <sz val="11"/>
      <color rgb="FF000000"/>
      <name val="Calibri"/>
      <family val="2"/>
    </font>
    <font>
      <sz val="14"/>
      <name val="Calibri"/>
      <family val="2"/>
      <scheme val="minor"/>
    </font>
    <font>
      <u/>
      <sz val="14"/>
      <color theme="10"/>
      <name val="Calibri"/>
      <family val="2"/>
      <scheme val="minor"/>
    </font>
  </fonts>
  <fills count="8">
    <fill>
      <patternFill patternType="none"/>
    </fill>
    <fill>
      <patternFill patternType="gray125"/>
    </fill>
    <fill>
      <patternFill patternType="solid">
        <fgColor theme="4" tint="0.59999389629810485"/>
        <bgColor indexed="64"/>
      </patternFill>
    </fill>
    <fill>
      <patternFill patternType="solid">
        <fgColor theme="0" tint="-0.249977111117893"/>
        <bgColor indexed="64"/>
      </patternFill>
    </fill>
    <fill>
      <patternFill patternType="solid">
        <fgColor rgb="FF00B050"/>
        <bgColor indexed="64"/>
      </patternFill>
    </fill>
    <fill>
      <patternFill patternType="solid">
        <fgColor rgb="FFFFFF00"/>
        <bgColor indexed="64"/>
      </patternFill>
    </fill>
    <fill>
      <patternFill patternType="solid">
        <fgColor theme="7"/>
        <bgColor indexed="64"/>
      </patternFill>
    </fill>
    <fill>
      <patternFill patternType="solid">
        <fgColor theme="8"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0" fontId="3" fillId="0" borderId="0" applyNumberFormat="0" applyFill="0" applyBorder="0" applyAlignment="0" applyProtection="0"/>
  </cellStyleXfs>
  <cellXfs count="94">
    <xf numFmtId="0" fontId="0" fillId="0" borderId="0" xfId="0"/>
    <xf numFmtId="0" fontId="0" fillId="5" borderId="1" xfId="0" applyFill="1" applyBorder="1" applyProtection="1">
      <protection locked="0"/>
    </xf>
    <xf numFmtId="165" fontId="0" fillId="5" borderId="1" xfId="0" applyNumberFormat="1" applyFill="1" applyBorder="1" applyProtection="1">
      <protection locked="0"/>
    </xf>
    <xf numFmtId="44" fontId="0" fillId="5" borderId="1" xfId="1" applyFont="1" applyFill="1" applyBorder="1" applyProtection="1">
      <protection locked="0"/>
    </xf>
    <xf numFmtId="0" fontId="16" fillId="0" borderId="0" xfId="0" applyFont="1"/>
    <xf numFmtId="0" fontId="17" fillId="0" borderId="0" xfId="0" applyFont="1"/>
    <xf numFmtId="0" fontId="3" fillId="0" borderId="0" xfId="2" applyAlignment="1" applyProtection="1">
      <alignment horizontal="left"/>
    </xf>
    <xf numFmtId="0" fontId="3" fillId="0" borderId="0" xfId="2" applyProtection="1"/>
    <xf numFmtId="0" fontId="4" fillId="0" borderId="0" xfId="0" applyFont="1" applyAlignment="1">
      <alignment horizontal="left" wrapText="1"/>
    </xf>
    <xf numFmtId="0" fontId="6" fillId="0" borderId="0" xfId="0" applyFont="1"/>
    <xf numFmtId="0" fontId="11" fillId="0" borderId="1" xfId="0" applyFont="1" applyBorder="1"/>
    <xf numFmtId="0" fontId="0" fillId="0" borderId="1" xfId="0" applyBorder="1" applyAlignment="1">
      <alignment vertical="center"/>
    </xf>
    <xf numFmtId="2" fontId="0" fillId="0" borderId="1" xfId="0" applyNumberFormat="1" applyBorder="1"/>
    <xf numFmtId="0" fontId="0" fillId="0" borderId="1" xfId="0" applyBorder="1"/>
    <xf numFmtId="0" fontId="0" fillId="0" borderId="1" xfId="0" applyBorder="1" applyAlignment="1">
      <alignment vertical="center" wrapText="1"/>
    </xf>
    <xf numFmtId="164" fontId="0" fillId="0" borderId="1" xfId="0" applyNumberFormat="1" applyBorder="1"/>
    <xf numFmtId="0" fontId="2" fillId="0" borderId="1" xfId="0" applyFont="1" applyBorder="1" applyAlignment="1">
      <alignment vertical="center"/>
    </xf>
    <xf numFmtId="165" fontId="0" fillId="0" borderId="1" xfId="0" applyNumberFormat="1" applyBorder="1"/>
    <xf numFmtId="0" fontId="2" fillId="0" borderId="22" xfId="0" applyFont="1" applyBorder="1" applyAlignment="1">
      <alignment vertical="center"/>
    </xf>
    <xf numFmtId="44" fontId="0" fillId="4" borderId="1" xfId="1" applyFont="1" applyFill="1" applyBorder="1" applyProtection="1"/>
    <xf numFmtId="0" fontId="0" fillId="0" borderId="0" xfId="0" applyAlignment="1">
      <alignment vertical="center"/>
    </xf>
    <xf numFmtId="0" fontId="11" fillId="0" borderId="0" xfId="0" applyFont="1" applyAlignment="1">
      <alignment vertical="center"/>
    </xf>
    <xf numFmtId="0" fontId="2" fillId="0" borderId="7" xfId="0" applyFont="1" applyBorder="1" applyAlignment="1">
      <alignment wrapText="1"/>
    </xf>
    <xf numFmtId="0" fontId="0" fillId="0" borderId="8" xfId="0" applyBorder="1"/>
    <xf numFmtId="0" fontId="0" fillId="0" borderId="10" xfId="0" applyBorder="1" applyAlignment="1">
      <alignment wrapText="1"/>
    </xf>
    <xf numFmtId="0" fontId="0" fillId="0" borderId="11" xfId="0" applyBorder="1" applyAlignment="1">
      <alignment wrapText="1"/>
    </xf>
    <xf numFmtId="0" fontId="0" fillId="0" borderId="14" xfId="0" applyBorder="1" applyAlignment="1">
      <alignment wrapText="1"/>
    </xf>
    <xf numFmtId="0" fontId="11" fillId="0" borderId="0" xfId="0" applyFont="1"/>
    <xf numFmtId="0" fontId="15" fillId="0" borderId="0" xfId="0" applyFont="1" applyAlignment="1">
      <alignment horizontal="left" vertical="center" indent="4"/>
    </xf>
    <xf numFmtId="0" fontId="2" fillId="0" borderId="5" xfId="0" applyFont="1" applyBorder="1" applyAlignment="1">
      <alignment vertical="center"/>
    </xf>
    <xf numFmtId="0" fontId="2" fillId="0" borderId="18" xfId="0" applyFont="1" applyBorder="1"/>
    <xf numFmtId="0" fontId="0" fillId="0" borderId="9" xfId="0" applyBorder="1"/>
    <xf numFmtId="165" fontId="0" fillId="0" borderId="16" xfId="0" applyNumberFormat="1" applyBorder="1"/>
    <xf numFmtId="165" fontId="12" fillId="0" borderId="19" xfId="0" applyNumberFormat="1" applyFont="1" applyBorder="1"/>
    <xf numFmtId="165" fontId="12" fillId="0" borderId="20" xfId="0" applyNumberFormat="1" applyFont="1" applyBorder="1"/>
    <xf numFmtId="165" fontId="12" fillId="0" borderId="16" xfId="0" applyNumberFormat="1" applyFont="1" applyBorder="1"/>
    <xf numFmtId="0" fontId="0" fillId="0" borderId="12" xfId="0" applyBorder="1"/>
    <xf numFmtId="165" fontId="12" fillId="0" borderId="17" xfId="0" applyNumberFormat="1" applyFont="1" applyBorder="1"/>
    <xf numFmtId="164" fontId="0" fillId="0" borderId="0" xfId="0" applyNumberFormat="1"/>
    <xf numFmtId="0" fontId="3" fillId="0" borderId="0" xfId="2" applyAlignment="1" applyProtection="1"/>
    <xf numFmtId="0" fontId="2" fillId="0" borderId="0" xfId="0" applyFont="1"/>
    <xf numFmtId="0" fontId="0" fillId="0" borderId="0" xfId="0" applyAlignment="1">
      <alignment horizontal="left" vertical="center" wrapText="1"/>
    </xf>
    <xf numFmtId="0" fontId="0" fillId="0" borderId="0" xfId="0" applyAlignment="1">
      <alignment wrapText="1"/>
    </xf>
    <xf numFmtId="0" fontId="0" fillId="2" borderId="1" xfId="0" applyFill="1" applyBorder="1" applyAlignment="1">
      <alignment wrapText="1"/>
    </xf>
    <xf numFmtId="44" fontId="0" fillId="2" borderId="1" xfId="1" applyFont="1" applyFill="1" applyBorder="1" applyAlignment="1" applyProtection="1">
      <alignment wrapText="1"/>
    </xf>
    <xf numFmtId="164" fontId="0" fillId="3" borderId="1" xfId="0" applyNumberFormat="1" applyFill="1" applyBorder="1"/>
    <xf numFmtId="0" fontId="0" fillId="3" borderId="1" xfId="0" applyFill="1" applyBorder="1"/>
    <xf numFmtId="44" fontId="0" fillId="0" borderId="0" xfId="1" applyFont="1" applyFill="1" applyProtection="1"/>
    <xf numFmtId="44" fontId="0" fillId="0" borderId="0" xfId="0" applyNumberFormat="1"/>
    <xf numFmtId="0" fontId="2" fillId="0" borderId="5" xfId="0" applyFont="1" applyBorder="1"/>
    <xf numFmtId="0" fontId="0" fillId="0" borderId="6" xfId="0" applyBorder="1"/>
    <xf numFmtId="0" fontId="0" fillId="0" borderId="4" xfId="0" applyBorder="1"/>
    <xf numFmtId="0" fontId="0" fillId="0" borderId="10" xfId="0" applyBorder="1"/>
    <xf numFmtId="0" fontId="0" fillId="0" borderId="11" xfId="0" applyBorder="1"/>
    <xf numFmtId="0" fontId="0" fillId="0" borderId="14" xfId="0" applyBorder="1"/>
    <xf numFmtId="0" fontId="2" fillId="0" borderId="15" xfId="0" applyFont="1" applyBorder="1"/>
    <xf numFmtId="165" fontId="0" fillId="0" borderId="17" xfId="0" applyNumberFormat="1" applyBorder="1"/>
    <xf numFmtId="165" fontId="0" fillId="0" borderId="0" xfId="0" applyNumberFormat="1"/>
    <xf numFmtId="0" fontId="13" fillId="0" borderId="0" xfId="0" applyFont="1"/>
    <xf numFmtId="44" fontId="0" fillId="4" borderId="1" xfId="1" applyFont="1" applyFill="1" applyBorder="1" applyProtection="1">
      <protection hidden="1"/>
    </xf>
    <xf numFmtId="166" fontId="0" fillId="4" borderId="1" xfId="1" applyNumberFormat="1" applyFont="1" applyFill="1" applyBorder="1" applyProtection="1">
      <protection hidden="1"/>
    </xf>
    <xf numFmtId="0" fontId="3" fillId="0" borderId="0" xfId="2" applyAlignment="1" applyProtection="1">
      <alignment wrapText="1"/>
    </xf>
    <xf numFmtId="0" fontId="0" fillId="0" borderId="9" xfId="0" applyBorder="1" applyAlignment="1">
      <alignment wrapText="1"/>
    </xf>
    <xf numFmtId="0" fontId="5" fillId="0" borderId="0" xfId="0" applyFont="1" applyAlignment="1">
      <alignment wrapText="1"/>
    </xf>
    <xf numFmtId="44" fontId="0" fillId="6" borderId="0" xfId="0" applyNumberFormat="1" applyFill="1"/>
    <xf numFmtId="44" fontId="0" fillId="7" borderId="0" xfId="0" applyNumberFormat="1" applyFill="1"/>
    <xf numFmtId="0" fontId="7" fillId="0" borderId="1" xfId="0" applyFont="1" applyBorder="1" applyAlignment="1">
      <alignment vertical="center" wrapText="1"/>
    </xf>
    <xf numFmtId="0" fontId="2" fillId="0" borderId="1" xfId="0" applyFont="1" applyBorder="1" applyAlignment="1">
      <alignment vertical="center" wrapText="1"/>
    </xf>
    <xf numFmtId="0" fontId="0" fillId="0" borderId="1" xfId="0" applyBorder="1"/>
    <xf numFmtId="0" fontId="7" fillId="0" borderId="1" xfId="0" applyFont="1" applyBorder="1" applyAlignment="1">
      <alignment horizontal="left"/>
    </xf>
    <xf numFmtId="0" fontId="5" fillId="0" borderId="0" xfId="0" applyFont="1" applyAlignment="1">
      <alignment horizontal="left" wrapText="1"/>
    </xf>
    <xf numFmtId="0" fontId="0" fillId="0" borderId="0" xfId="0" applyAlignment="1">
      <alignment wrapText="1"/>
    </xf>
    <xf numFmtId="0" fontId="21" fillId="0" borderId="0" xfId="2" applyFont="1" applyAlignment="1" applyProtection="1">
      <alignment horizontal="left" wrapText="1"/>
    </xf>
    <xf numFmtId="0" fontId="3" fillId="0" borderId="0" xfId="2" applyAlignment="1" applyProtection="1">
      <alignment horizontal="left" wrapText="1"/>
    </xf>
    <xf numFmtId="0" fontId="0" fillId="0" borderId="1" xfId="0" applyBorder="1" applyAlignment="1">
      <alignment wrapText="1"/>
    </xf>
    <xf numFmtId="0" fontId="7" fillId="0" borderId="1" xfId="0" applyFont="1" applyBorder="1" applyAlignment="1">
      <alignment wrapText="1"/>
    </xf>
    <xf numFmtId="0" fontId="3" fillId="0" borderId="0" xfId="2" applyBorder="1" applyAlignment="1" applyProtection="1">
      <alignment wrapText="1"/>
    </xf>
    <xf numFmtId="0" fontId="3" fillId="0" borderId="0" xfId="2" applyAlignment="1" applyProtection="1">
      <alignment vertical="center"/>
    </xf>
    <xf numFmtId="0" fontId="0" fillId="0" borderId="0" xfId="0"/>
    <xf numFmtId="0" fontId="0" fillId="0" borderId="0" xfId="0" applyAlignment="1">
      <alignment horizontal="left" vertical="center" wrapText="1"/>
    </xf>
    <xf numFmtId="0" fontId="3" fillId="0" borderId="0" xfId="2" applyAlignment="1" applyProtection="1">
      <alignment wrapText="1"/>
    </xf>
    <xf numFmtId="0" fontId="0" fillId="0" borderId="2" xfId="0" applyBorder="1" applyAlignment="1">
      <alignment wrapText="1"/>
    </xf>
    <xf numFmtId="0" fontId="0" fillId="0" borderId="3" xfId="0" applyBorder="1" applyAlignment="1">
      <alignment wrapText="1"/>
    </xf>
    <xf numFmtId="0" fontId="0" fillId="0" borderId="4" xfId="0" applyBorder="1" applyAlignment="1">
      <alignment wrapText="1"/>
    </xf>
    <xf numFmtId="0" fontId="0" fillId="0" borderId="12" xfId="0" applyBorder="1" applyAlignment="1">
      <alignment wrapText="1"/>
    </xf>
    <xf numFmtId="0" fontId="0" fillId="0" borderId="13" xfId="0" applyBorder="1"/>
    <xf numFmtId="164" fontId="7" fillId="0" borderId="2" xfId="0" applyNumberFormat="1"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0" fillId="0" borderId="13" xfId="0" applyBorder="1" applyAlignment="1">
      <alignment wrapText="1"/>
    </xf>
    <xf numFmtId="0" fontId="0" fillId="0" borderId="9" xfId="0" applyBorder="1" applyAlignment="1">
      <alignment wrapText="1"/>
    </xf>
    <xf numFmtId="0" fontId="13" fillId="0" borderId="0" xfId="0" applyFont="1"/>
    <xf numFmtId="0" fontId="2" fillId="0" borderId="5" xfId="0" applyFont="1" applyBorder="1" applyAlignment="1">
      <alignment wrapText="1"/>
    </xf>
    <xf numFmtId="0" fontId="0" fillId="0" borderId="21" xfId="0" applyBorder="1" applyAlignment="1">
      <alignment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oregon.gov/dsl/WW/Pages/WWStaff.aspx" TargetMode="External"/><Relationship Id="rId2" Type="http://schemas.openxmlformats.org/officeDocument/2006/relationships/hyperlink" Target="https://www.oregon.gov/DOR/programs/property/Pages/county-contact.aspx" TargetMode="External"/><Relationship Id="rId1" Type="http://schemas.openxmlformats.org/officeDocument/2006/relationships/hyperlink" Target="https://www.oregon.gov/dsl/WW/Documents/6digit_HUCmap_nrcs142p2_043094.pdf" TargetMode="External"/><Relationship Id="rId6" Type="http://schemas.openxmlformats.org/officeDocument/2006/relationships/printerSettings" Target="../printerSettings/printerSettings1.bin"/><Relationship Id="rId5" Type="http://schemas.openxmlformats.org/officeDocument/2006/relationships/hyperlink" Target="https://www.oregon.gov/dsl/WW/Pages/MitigationMap.aspx" TargetMode="External"/><Relationship Id="rId4" Type="http://schemas.openxmlformats.org/officeDocument/2006/relationships/hyperlink" Target="https://tools.oregonexplorer.info/OE_HtmlViewer/Index.html?viewer=mitigation"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oregon.gov/DOR/programs/property/Pages/county-contact.aspx" TargetMode="External"/><Relationship Id="rId2" Type="http://schemas.openxmlformats.org/officeDocument/2006/relationships/hyperlink" Target="https://tools.oregonexplorer.info/OE_HtmlViewer/Index.html?viewer=mitigation" TargetMode="External"/><Relationship Id="rId1" Type="http://schemas.openxmlformats.org/officeDocument/2006/relationships/hyperlink" Target="https://www.oregon.gov/dsl/WW/Documents/6digit_HUCmap_nrcs142p2_043094.pdf" TargetMode="External"/><Relationship Id="rId6" Type="http://schemas.openxmlformats.org/officeDocument/2006/relationships/printerSettings" Target="../printerSettings/printerSettings2.bin"/><Relationship Id="rId5" Type="http://schemas.openxmlformats.org/officeDocument/2006/relationships/hyperlink" Target="https://www.oregon.gov/dsl/WW/Pages/MitigationMap.aspx" TargetMode="External"/><Relationship Id="rId4" Type="http://schemas.openxmlformats.org/officeDocument/2006/relationships/hyperlink" Target="https://www.oregon.gov/dsl/WW/Pages/WWStaff.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CCE302-D8B5-4AD6-A8CB-F59C2DC190BA}">
  <sheetPr>
    <pageSetUpPr fitToPage="1"/>
  </sheetPr>
  <dimension ref="A1:G102"/>
  <sheetViews>
    <sheetView tabSelected="1" topLeftCell="A2" zoomScaleNormal="100" workbookViewId="0"/>
  </sheetViews>
  <sheetFormatPr defaultColWidth="8.77734375" defaultRowHeight="14.4" x14ac:dyDescent="0.3"/>
  <cols>
    <col min="1" max="1" width="49.44140625" customWidth="1"/>
    <col min="2" max="2" width="24.5546875" customWidth="1"/>
    <col min="3" max="3" width="24.77734375" customWidth="1"/>
    <col min="4" max="4" width="34.5546875" customWidth="1"/>
    <col min="5" max="5" width="6.21875" customWidth="1"/>
    <col min="6" max="6" width="14.21875" customWidth="1"/>
    <col min="7" max="7" width="18.21875" hidden="1" customWidth="1"/>
  </cols>
  <sheetData>
    <row r="1" spans="1:7" ht="18" x14ac:dyDescent="0.35">
      <c r="A1" s="4" t="s">
        <v>58</v>
      </c>
    </row>
    <row r="2" spans="1:7" ht="18" x14ac:dyDescent="0.35">
      <c r="A2" s="5" t="s">
        <v>60</v>
      </c>
    </row>
    <row r="3" spans="1:7" ht="137.55000000000001" customHeight="1" x14ac:dyDescent="0.35">
      <c r="A3" s="72" t="s">
        <v>91</v>
      </c>
      <c r="B3" s="73"/>
      <c r="C3" s="63"/>
      <c r="D3" s="63"/>
    </row>
    <row r="4" spans="1:7" ht="18" customHeight="1" x14ac:dyDescent="0.35">
      <c r="A4" s="6"/>
      <c r="B4" s="7"/>
      <c r="C4" s="8"/>
      <c r="D4" s="8"/>
      <c r="E4" s="8"/>
    </row>
    <row r="5" spans="1:7" s="42" customFormat="1" ht="95.25" customHeight="1" x14ac:dyDescent="0.35">
      <c r="A5" s="70" t="s">
        <v>71</v>
      </c>
      <c r="B5" s="70"/>
      <c r="C5" s="70"/>
      <c r="D5" s="70"/>
      <c r="E5" s="71"/>
      <c r="F5" s="71"/>
    </row>
    <row r="6" spans="1:7" x14ac:dyDescent="0.3">
      <c r="A6" s="7"/>
    </row>
    <row r="7" spans="1:7" ht="15.6" x14ac:dyDescent="0.3">
      <c r="A7" s="9" t="s">
        <v>61</v>
      </c>
    </row>
    <row r="8" spans="1:7" ht="15.6" x14ac:dyDescent="0.3">
      <c r="A8" s="9" t="s">
        <v>0</v>
      </c>
    </row>
    <row r="9" spans="1:7" ht="15.6" x14ac:dyDescent="0.3">
      <c r="A9" s="9"/>
    </row>
    <row r="10" spans="1:7" ht="15.6" x14ac:dyDescent="0.3">
      <c r="A10" s="10" t="s">
        <v>80</v>
      </c>
      <c r="B10" s="1"/>
      <c r="C10" s="69" t="s">
        <v>81</v>
      </c>
      <c r="D10" s="69"/>
      <c r="E10" s="69"/>
      <c r="F10" s="69"/>
      <c r="G10" t="s">
        <v>1</v>
      </c>
    </row>
    <row r="11" spans="1:7" ht="51" customHeight="1" x14ac:dyDescent="0.3">
      <c r="A11" s="11" t="s">
        <v>2</v>
      </c>
      <c r="B11" s="1"/>
      <c r="C11" s="66" t="s">
        <v>83</v>
      </c>
      <c r="D11" s="67"/>
      <c r="E11" s="67"/>
      <c r="F11" s="74"/>
      <c r="G11" s="43">
        <f>B11</f>
        <v>0</v>
      </c>
    </row>
    <row r="12" spans="1:7" ht="27" customHeight="1" x14ac:dyDescent="0.3">
      <c r="A12" s="13" t="s">
        <v>3</v>
      </c>
      <c r="B12" s="1"/>
      <c r="C12" s="66" t="s">
        <v>4</v>
      </c>
      <c r="D12" s="74"/>
      <c r="E12" s="74"/>
      <c r="F12" s="74"/>
      <c r="G12" s="43">
        <f>B12</f>
        <v>0</v>
      </c>
    </row>
    <row r="13" spans="1:7" ht="61.5" customHeight="1" x14ac:dyDescent="0.3">
      <c r="A13" s="13" t="s">
        <v>5</v>
      </c>
      <c r="B13" s="3"/>
      <c r="C13" s="75" t="s">
        <v>82</v>
      </c>
      <c r="D13" s="74"/>
      <c r="E13" s="74"/>
      <c r="F13" s="74"/>
      <c r="G13" s="44">
        <f t="shared" ref="G13:G20" si="0">B13</f>
        <v>0</v>
      </c>
    </row>
    <row r="14" spans="1:7" ht="31.5" hidden="1" customHeight="1" x14ac:dyDescent="0.3">
      <c r="A14" s="14" t="s">
        <v>6</v>
      </c>
      <c r="B14" s="13" t="e">
        <f>B11/B12*B13</f>
        <v>#DIV/0!</v>
      </c>
      <c r="C14" s="74" t="s">
        <v>7</v>
      </c>
      <c r="D14" s="74"/>
      <c r="E14" s="74"/>
      <c r="F14" s="68"/>
      <c r="G14" s="44" t="e">
        <f t="shared" si="0"/>
        <v>#DIV/0!</v>
      </c>
    </row>
    <row r="15" spans="1:7" ht="45" customHeight="1" x14ac:dyDescent="0.3">
      <c r="A15" s="11" t="s">
        <v>72</v>
      </c>
      <c r="B15" s="1"/>
      <c r="C15" s="66" t="s">
        <v>50</v>
      </c>
      <c r="D15" s="66"/>
      <c r="E15" s="67"/>
      <c r="F15" s="68"/>
      <c r="G15" s="44">
        <f t="shared" si="0"/>
        <v>0</v>
      </c>
    </row>
    <row r="16" spans="1:7" ht="33" hidden="1" customHeight="1" x14ac:dyDescent="0.3">
      <c r="A16" s="16" t="s">
        <v>8</v>
      </c>
      <c r="B16" s="15" t="e">
        <f>B14*B15</f>
        <v>#DIV/0!</v>
      </c>
      <c r="C16" s="74" t="s">
        <v>9</v>
      </c>
      <c r="D16" s="74"/>
      <c r="E16" s="74"/>
      <c r="F16" s="68"/>
      <c r="G16" s="44" t="e">
        <f t="shared" si="0"/>
        <v>#DIV/0!</v>
      </c>
    </row>
    <row r="17" spans="1:7" ht="46.5" customHeight="1" thickBot="1" x14ac:dyDescent="0.35">
      <c r="A17" s="14" t="s">
        <v>73</v>
      </c>
      <c r="B17" s="3"/>
      <c r="C17" s="66" t="s">
        <v>68</v>
      </c>
      <c r="D17" s="66"/>
      <c r="E17" s="68"/>
      <c r="F17" s="68"/>
      <c r="G17" s="44">
        <f t="shared" si="0"/>
        <v>0</v>
      </c>
    </row>
    <row r="18" spans="1:7" ht="21.75" hidden="1" customHeight="1" x14ac:dyDescent="0.3">
      <c r="A18" s="14" t="s">
        <v>10</v>
      </c>
      <c r="B18" s="45">
        <f>B17*0.3</f>
        <v>0</v>
      </c>
      <c r="C18" s="68" t="s">
        <v>11</v>
      </c>
      <c r="D18" s="68"/>
      <c r="E18" s="68"/>
      <c r="F18" s="68"/>
      <c r="G18" s="44">
        <f t="shared" si="0"/>
        <v>0</v>
      </c>
    </row>
    <row r="19" spans="1:7" hidden="1" x14ac:dyDescent="0.3">
      <c r="A19" s="11" t="s">
        <v>12</v>
      </c>
      <c r="B19" s="45" t="e">
        <f>0.1*(B16+B17+B18)</f>
        <v>#DIV/0!</v>
      </c>
      <c r="C19" s="68" t="s">
        <v>13</v>
      </c>
      <c r="D19" s="68"/>
      <c r="E19" s="68"/>
      <c r="F19" s="68"/>
      <c r="G19" s="44" t="e">
        <f t="shared" si="0"/>
        <v>#DIV/0!</v>
      </c>
    </row>
    <row r="20" spans="1:7" ht="15" hidden="1" thickBot="1" x14ac:dyDescent="0.35">
      <c r="A20" s="14" t="s">
        <v>14</v>
      </c>
      <c r="B20" s="46">
        <v>3.5</v>
      </c>
      <c r="C20" s="68" t="s">
        <v>15</v>
      </c>
      <c r="D20" s="68"/>
      <c r="E20" s="68"/>
      <c r="F20" s="68"/>
      <c r="G20" s="43">
        <f t="shared" si="0"/>
        <v>3.5</v>
      </c>
    </row>
    <row r="21" spans="1:7" ht="36.75" customHeight="1" thickBot="1" x14ac:dyDescent="0.35">
      <c r="A21" s="18" t="s">
        <v>16</v>
      </c>
      <c r="B21" s="59" t="e">
        <f>IF(G22&gt;300000,G23,G21)</f>
        <v>#DIV/0!</v>
      </c>
      <c r="C21" s="81" t="s">
        <v>84</v>
      </c>
      <c r="D21" s="82"/>
      <c r="E21" s="82"/>
      <c r="F21" s="83"/>
      <c r="G21" s="19" t="e">
        <f>(G16+(G11*(G17+G18+G19)))*G20</f>
        <v>#DIV/0!</v>
      </c>
    </row>
    <row r="22" spans="1:7" x14ac:dyDescent="0.3">
      <c r="A22" s="20"/>
      <c r="B22" s="47"/>
      <c r="G22" s="64" t="e">
        <f>G21/G11</f>
        <v>#DIV/0!</v>
      </c>
    </row>
    <row r="23" spans="1:7" x14ac:dyDescent="0.3">
      <c r="A23" s="20"/>
      <c r="B23" s="47"/>
      <c r="C23" s="48"/>
      <c r="G23" s="65">
        <f>300000*G11</f>
        <v>0</v>
      </c>
    </row>
    <row r="24" spans="1:7" ht="16.2" thickBot="1" x14ac:dyDescent="0.35">
      <c r="A24" s="21" t="s">
        <v>17</v>
      </c>
    </row>
    <row r="25" spans="1:7" ht="28.8" x14ac:dyDescent="0.3">
      <c r="A25" s="49" t="s">
        <v>18</v>
      </c>
      <c r="B25" s="50"/>
      <c r="C25" s="22" t="s">
        <v>19</v>
      </c>
      <c r="D25" s="23"/>
      <c r="G25" s="48"/>
    </row>
    <row r="26" spans="1:7" ht="51" customHeight="1" x14ac:dyDescent="0.3">
      <c r="A26" s="62" t="s">
        <v>20</v>
      </c>
      <c r="B26" s="51"/>
      <c r="C26" s="52">
        <v>0.5</v>
      </c>
    </row>
    <row r="27" spans="1:7" ht="39.75" customHeight="1" x14ac:dyDescent="0.3">
      <c r="A27" s="62" t="s">
        <v>21</v>
      </c>
      <c r="B27" s="51"/>
      <c r="C27" s="53">
        <v>0.8</v>
      </c>
    </row>
    <row r="28" spans="1:7" ht="29.25" customHeight="1" thickBot="1" x14ac:dyDescent="0.35">
      <c r="A28" s="84" t="s">
        <v>22</v>
      </c>
      <c r="B28" s="85"/>
      <c r="C28" s="54">
        <v>1</v>
      </c>
    </row>
    <row r="30" spans="1:7" ht="15.6" x14ac:dyDescent="0.3">
      <c r="A30" s="21"/>
    </row>
    <row r="31" spans="1:7" ht="16.2" thickBot="1" x14ac:dyDescent="0.35">
      <c r="A31" s="27" t="s">
        <v>23</v>
      </c>
    </row>
    <row r="32" spans="1:7" x14ac:dyDescent="0.3">
      <c r="A32" s="29" t="s">
        <v>24</v>
      </c>
      <c r="B32" s="55" t="s">
        <v>25</v>
      </c>
    </row>
    <row r="33" spans="1:5" x14ac:dyDescent="0.3">
      <c r="A33" s="31" t="s">
        <v>26</v>
      </c>
      <c r="B33" s="35">
        <v>27996</v>
      </c>
    </row>
    <row r="34" spans="1:5" x14ac:dyDescent="0.3">
      <c r="A34" s="31" t="s">
        <v>27</v>
      </c>
      <c r="B34" s="32">
        <v>39832</v>
      </c>
    </row>
    <row r="35" spans="1:5" x14ac:dyDescent="0.3">
      <c r="A35" s="31" t="s">
        <v>28</v>
      </c>
      <c r="B35" s="35">
        <v>27996</v>
      </c>
    </row>
    <row r="36" spans="1:5" x14ac:dyDescent="0.3">
      <c r="A36" s="31" t="s">
        <v>29</v>
      </c>
      <c r="B36" s="32">
        <v>35899</v>
      </c>
    </row>
    <row r="37" spans="1:5" x14ac:dyDescent="0.3">
      <c r="A37" s="31" t="s">
        <v>30</v>
      </c>
      <c r="B37" s="32">
        <v>28796</v>
      </c>
    </row>
    <row r="38" spans="1:5" x14ac:dyDescent="0.3">
      <c r="A38" s="31" t="s">
        <v>31</v>
      </c>
      <c r="B38" s="32">
        <v>30754</v>
      </c>
    </row>
    <row r="39" spans="1:5" x14ac:dyDescent="0.3">
      <c r="A39" s="31" t="s">
        <v>32</v>
      </c>
      <c r="B39" s="35">
        <v>39524</v>
      </c>
    </row>
    <row r="40" spans="1:5" x14ac:dyDescent="0.3">
      <c r="A40" s="31" t="s">
        <v>33</v>
      </c>
      <c r="B40" s="35">
        <v>27996</v>
      </c>
    </row>
    <row r="41" spans="1:5" x14ac:dyDescent="0.3">
      <c r="A41" s="31" t="s">
        <v>34</v>
      </c>
      <c r="B41" s="35">
        <v>27996</v>
      </c>
    </row>
    <row r="42" spans="1:5" x14ac:dyDescent="0.3">
      <c r="A42" s="31" t="s">
        <v>35</v>
      </c>
      <c r="B42" s="32">
        <v>24670</v>
      </c>
    </row>
    <row r="43" spans="1:5" x14ac:dyDescent="0.3">
      <c r="A43" s="31" t="s">
        <v>36</v>
      </c>
      <c r="B43" s="35">
        <v>27996</v>
      </c>
    </row>
    <row r="44" spans="1:5" x14ac:dyDescent="0.3">
      <c r="A44" s="31" t="s">
        <v>37</v>
      </c>
      <c r="B44" s="32">
        <v>20979</v>
      </c>
    </row>
    <row r="45" spans="1:5" x14ac:dyDescent="0.3">
      <c r="A45" s="31" t="s">
        <v>38</v>
      </c>
      <c r="B45" s="35">
        <v>27996</v>
      </c>
    </row>
    <row r="46" spans="1:5" ht="15" thickBot="1" x14ac:dyDescent="0.35">
      <c r="A46" s="36" t="s">
        <v>39</v>
      </c>
      <c r="B46" s="56">
        <v>24886</v>
      </c>
    </row>
    <row r="47" spans="1:5" x14ac:dyDescent="0.3">
      <c r="B47" s="57"/>
    </row>
    <row r="48" spans="1:5" x14ac:dyDescent="0.3">
      <c r="A48" t="s">
        <v>40</v>
      </c>
      <c r="C48" s="7"/>
      <c r="D48" s="7"/>
      <c r="E48" s="7"/>
    </row>
    <row r="49" spans="1:7" x14ac:dyDescent="0.3">
      <c r="A49" s="7" t="s">
        <v>41</v>
      </c>
      <c r="B49" s="7"/>
      <c r="C49" s="7"/>
      <c r="D49" s="7"/>
      <c r="E49" s="7"/>
    </row>
    <row r="50" spans="1:7" x14ac:dyDescent="0.3">
      <c r="A50" t="s">
        <v>66</v>
      </c>
      <c r="F50" s="7"/>
      <c r="G50" s="7"/>
    </row>
    <row r="51" spans="1:7" x14ac:dyDescent="0.3">
      <c r="A51" t="s">
        <v>51</v>
      </c>
      <c r="F51" s="7"/>
      <c r="G51" s="7"/>
    </row>
    <row r="52" spans="1:7" x14ac:dyDescent="0.3">
      <c r="A52" s="39" t="s">
        <v>42</v>
      </c>
      <c r="F52" s="7"/>
      <c r="G52" s="7"/>
    </row>
    <row r="55" spans="1:7" x14ac:dyDescent="0.3">
      <c r="A55" s="40" t="s">
        <v>43</v>
      </c>
    </row>
    <row r="56" spans="1:7" x14ac:dyDescent="0.3">
      <c r="A56" t="s">
        <v>62</v>
      </c>
    </row>
    <row r="57" spans="1:7" x14ac:dyDescent="0.3">
      <c r="A57" s="77" t="s">
        <v>44</v>
      </c>
      <c r="B57" s="78"/>
    </row>
    <row r="58" spans="1:7" x14ac:dyDescent="0.3">
      <c r="A58" t="s">
        <v>63</v>
      </c>
    </row>
    <row r="59" spans="1:7" x14ac:dyDescent="0.3">
      <c r="A59" t="s">
        <v>49</v>
      </c>
    </row>
    <row r="60" spans="1:7" x14ac:dyDescent="0.3">
      <c r="A60" t="s">
        <v>64</v>
      </c>
    </row>
    <row r="62" spans="1:7" x14ac:dyDescent="0.3">
      <c r="A62" s="40" t="s">
        <v>45</v>
      </c>
    </row>
    <row r="63" spans="1:7" ht="196.05" customHeight="1" x14ac:dyDescent="0.3">
      <c r="A63" s="79" t="s">
        <v>74</v>
      </c>
      <c r="B63" s="79"/>
      <c r="C63" s="79"/>
      <c r="D63" s="79"/>
      <c r="E63" s="79"/>
      <c r="F63" s="79"/>
    </row>
    <row r="64" spans="1:7" ht="20.25" customHeight="1" x14ac:dyDescent="0.3">
      <c r="A64" s="41"/>
      <c r="B64" s="41"/>
      <c r="C64" s="41"/>
      <c r="D64" s="41"/>
      <c r="E64" s="41"/>
      <c r="F64" s="41"/>
    </row>
    <row r="65" spans="1:7" ht="16.05" customHeight="1" x14ac:dyDescent="0.3">
      <c r="A65" s="40" t="s">
        <v>48</v>
      </c>
      <c r="B65" s="41"/>
      <c r="C65" s="41"/>
      <c r="D65" s="41"/>
      <c r="E65" s="41"/>
    </row>
    <row r="66" spans="1:7" ht="45.6" customHeight="1" x14ac:dyDescent="0.3">
      <c r="A66" s="79" t="s">
        <v>65</v>
      </c>
      <c r="B66" s="79"/>
      <c r="C66" s="79"/>
      <c r="D66" s="79"/>
      <c r="E66" s="79"/>
      <c r="F66" s="79"/>
    </row>
    <row r="68" spans="1:7" ht="15.6" x14ac:dyDescent="0.3">
      <c r="A68" s="58" t="s">
        <v>46</v>
      </c>
    </row>
    <row r="69" spans="1:7" x14ac:dyDescent="0.3">
      <c r="A69" s="7" t="s">
        <v>47</v>
      </c>
    </row>
    <row r="70" spans="1:7" ht="30.75" customHeight="1" x14ac:dyDescent="0.3">
      <c r="B70" s="80"/>
      <c r="C70" s="80"/>
      <c r="D70" s="80"/>
      <c r="E70" s="80"/>
      <c r="F70" s="71"/>
      <c r="G70" s="71"/>
    </row>
    <row r="71" spans="1:7" x14ac:dyDescent="0.3">
      <c r="B71" s="80"/>
      <c r="C71" s="80"/>
      <c r="D71" s="80"/>
      <c r="E71" s="80"/>
      <c r="F71" s="71"/>
      <c r="G71" s="71"/>
    </row>
    <row r="72" spans="1:7" x14ac:dyDescent="0.3">
      <c r="B72" s="76"/>
      <c r="C72" s="76"/>
      <c r="D72" s="76"/>
      <c r="E72" s="76"/>
      <c r="F72" s="71"/>
      <c r="G72" s="71"/>
    </row>
    <row r="73" spans="1:7" ht="33" customHeight="1" x14ac:dyDescent="0.3">
      <c r="B73" s="76"/>
      <c r="C73" s="76"/>
      <c r="D73" s="76"/>
      <c r="E73" s="76"/>
      <c r="F73" s="71"/>
      <c r="G73" s="71"/>
    </row>
    <row r="74" spans="1:7" ht="30" customHeight="1" x14ac:dyDescent="0.3">
      <c r="B74" s="76"/>
      <c r="C74" s="76"/>
      <c r="D74" s="76"/>
      <c r="E74" s="76"/>
      <c r="F74" s="71"/>
      <c r="G74" s="71"/>
    </row>
    <row r="75" spans="1:7" ht="30" customHeight="1" x14ac:dyDescent="0.3">
      <c r="B75" s="76"/>
      <c r="C75" s="76"/>
      <c r="D75" s="76"/>
      <c r="E75" s="76"/>
      <c r="F75" s="71"/>
      <c r="G75" s="71"/>
    </row>
    <row r="76" spans="1:7" ht="15.75" customHeight="1" x14ac:dyDescent="0.3">
      <c r="B76" s="71"/>
      <c r="C76" s="71"/>
      <c r="D76" s="71"/>
      <c r="E76" s="71"/>
      <c r="F76" s="71"/>
      <c r="G76" s="42"/>
    </row>
    <row r="77" spans="1:7" x14ac:dyDescent="0.3">
      <c r="B77" s="76"/>
      <c r="C77" s="76"/>
      <c r="D77" s="76"/>
      <c r="E77" s="76"/>
      <c r="F77" s="71"/>
      <c r="G77" s="42"/>
    </row>
    <row r="78" spans="1:7" x14ac:dyDescent="0.3">
      <c r="B78" s="76"/>
      <c r="C78" s="76"/>
      <c r="D78" s="76"/>
      <c r="E78" s="76"/>
      <c r="F78" s="71"/>
      <c r="G78" s="71"/>
    </row>
    <row r="79" spans="1:7" x14ac:dyDescent="0.3">
      <c r="B79" s="71"/>
      <c r="C79" s="71"/>
      <c r="D79" s="71"/>
      <c r="E79" s="71"/>
      <c r="F79" s="71"/>
      <c r="G79" s="42"/>
    </row>
    <row r="80" spans="1:7" x14ac:dyDescent="0.3">
      <c r="B80" s="71"/>
      <c r="C80" s="71"/>
      <c r="D80" s="71"/>
      <c r="E80" s="71"/>
      <c r="F80" s="71"/>
      <c r="G80" s="42"/>
    </row>
    <row r="81" spans="2:7" ht="31.5" customHeight="1" x14ac:dyDescent="0.3">
      <c r="B81" s="80"/>
      <c r="C81" s="80"/>
      <c r="D81" s="80"/>
      <c r="E81" s="80"/>
      <c r="F81" s="71"/>
      <c r="G81" s="71"/>
    </row>
    <row r="82" spans="2:7" ht="31.5" customHeight="1" x14ac:dyDescent="0.3">
      <c r="B82" s="80"/>
      <c r="C82" s="80"/>
      <c r="D82" s="80"/>
      <c r="E82" s="80"/>
      <c r="F82" s="71"/>
      <c r="G82" s="71"/>
    </row>
    <row r="83" spans="2:7" x14ac:dyDescent="0.3">
      <c r="B83" s="80"/>
      <c r="C83" s="80"/>
      <c r="D83" s="80"/>
      <c r="E83" s="80"/>
      <c r="F83" s="71"/>
      <c r="G83" s="71"/>
    </row>
    <row r="84" spans="2:7" x14ac:dyDescent="0.3">
      <c r="B84" s="80"/>
      <c r="C84" s="80"/>
      <c r="D84" s="80"/>
      <c r="E84" s="80"/>
      <c r="F84" s="71"/>
      <c r="G84" s="71"/>
    </row>
    <row r="85" spans="2:7" x14ac:dyDescent="0.3">
      <c r="B85" s="80"/>
      <c r="C85" s="80"/>
      <c r="D85" s="80"/>
      <c r="E85" s="80"/>
      <c r="F85" s="71"/>
      <c r="G85" s="71"/>
    </row>
    <row r="88" spans="2:7" x14ac:dyDescent="0.3">
      <c r="B88" s="80"/>
      <c r="C88" s="80"/>
      <c r="D88" s="80"/>
      <c r="E88" s="80"/>
      <c r="F88" s="71"/>
      <c r="G88" s="71"/>
    </row>
    <row r="89" spans="2:7" x14ac:dyDescent="0.3">
      <c r="B89" s="61"/>
      <c r="C89" s="61"/>
      <c r="D89" s="61"/>
      <c r="E89" s="61"/>
      <c r="F89" s="42"/>
      <c r="G89" s="42"/>
    </row>
    <row r="90" spans="2:7" x14ac:dyDescent="0.3">
      <c r="B90" s="80"/>
      <c r="C90" s="80"/>
      <c r="D90" s="80"/>
      <c r="E90" s="80"/>
      <c r="F90" s="71"/>
      <c r="G90" s="71"/>
    </row>
    <row r="91" spans="2:7" x14ac:dyDescent="0.3">
      <c r="B91" s="80"/>
      <c r="C91" s="80"/>
      <c r="D91" s="80"/>
      <c r="E91" s="80"/>
      <c r="F91" s="71"/>
      <c r="G91" s="71"/>
    </row>
    <row r="92" spans="2:7" x14ac:dyDescent="0.3">
      <c r="B92" s="61"/>
      <c r="C92" s="61"/>
      <c r="D92" s="61"/>
      <c r="E92" s="61"/>
      <c r="F92" s="42"/>
      <c r="G92" s="42"/>
    </row>
    <row r="93" spans="2:7" x14ac:dyDescent="0.3">
      <c r="F93" s="42"/>
      <c r="G93" s="42"/>
    </row>
    <row r="94" spans="2:7" x14ac:dyDescent="0.3">
      <c r="B94" s="7"/>
      <c r="C94" s="7"/>
      <c r="D94" s="7"/>
      <c r="E94" s="7"/>
    </row>
    <row r="95" spans="2:7" x14ac:dyDescent="0.3">
      <c r="B95" s="7"/>
      <c r="C95" s="7"/>
      <c r="D95" s="7"/>
      <c r="E95" s="7"/>
    </row>
    <row r="102" spans="2:5" x14ac:dyDescent="0.3">
      <c r="B102" s="7"/>
      <c r="C102" s="7"/>
      <c r="D102" s="7"/>
      <c r="E102" s="7"/>
    </row>
  </sheetData>
  <sheetProtection algorithmName="SHA-512" hashValue="TxadS9VuJt06++BLpfcV+CHaWWbApHQduDK03uHILYrl1F4qKaD6bSSCU4QY+Q7QsJh0dq17FI0rB9s5siOeEw==" saltValue="/xTkJ+qwdWiE5mLcyPcbRg==" spinCount="100000" sheet="1" objects="1" scenarios="1"/>
  <mergeCells count="37">
    <mergeCell ref="B76:F76"/>
    <mergeCell ref="C21:F21"/>
    <mergeCell ref="A28:B28"/>
    <mergeCell ref="B91:G91"/>
    <mergeCell ref="B77:F77"/>
    <mergeCell ref="B78:G78"/>
    <mergeCell ref="B79:F79"/>
    <mergeCell ref="B80:F80"/>
    <mergeCell ref="B81:G81"/>
    <mergeCell ref="B82:G82"/>
    <mergeCell ref="B83:G83"/>
    <mergeCell ref="B84:G84"/>
    <mergeCell ref="B85:G85"/>
    <mergeCell ref="B88:G88"/>
    <mergeCell ref="B90:G90"/>
    <mergeCell ref="B72:G72"/>
    <mergeCell ref="B73:G73"/>
    <mergeCell ref="B74:G74"/>
    <mergeCell ref="B75:G75"/>
    <mergeCell ref="C16:F16"/>
    <mergeCell ref="C17:F17"/>
    <mergeCell ref="C18:F18"/>
    <mergeCell ref="C19:F19"/>
    <mergeCell ref="A57:B57"/>
    <mergeCell ref="A63:F63"/>
    <mergeCell ref="A66:F66"/>
    <mergeCell ref="B70:G70"/>
    <mergeCell ref="B71:G71"/>
    <mergeCell ref="C20:F20"/>
    <mergeCell ref="C15:F15"/>
    <mergeCell ref="C10:F10"/>
    <mergeCell ref="A5:F5"/>
    <mergeCell ref="A3:B3"/>
    <mergeCell ref="C11:F11"/>
    <mergeCell ref="C12:F12"/>
    <mergeCell ref="C13:F13"/>
    <mergeCell ref="C14:F14"/>
  </mergeCells>
  <hyperlinks>
    <hyperlink ref="A49" r:id="rId1" xr:uid="{6D92FEDE-4461-4ECC-AEB9-CC83206D3150}"/>
    <hyperlink ref="A57" r:id="rId2" xr:uid="{890EF485-1FFD-434C-9B5F-133CC0F73777}"/>
    <hyperlink ref="A69" r:id="rId3" xr:uid="{6D88654E-4121-4638-B69C-D84DB8003328}"/>
    <hyperlink ref="A52" r:id="rId4" xr:uid="{821F2542-7706-48FE-BDB8-662433F3BDFF}"/>
    <hyperlink ref="A3:B3" r:id="rId5" display="Step 1: Check your impact site location on the Mitigation Banks Map.  If there is a mitigation provider with appropriate wetland credits serving your area please contact the provider to determine eligibility, credit availability, price, and terms.  " xr:uid="{3265A84B-83BF-4543-84F6-C15D7F81B97B}"/>
  </hyperlinks>
  <pageMargins left="0.7" right="0.7" top="0.75" bottom="0.75" header="0.3" footer="0.3"/>
  <pageSetup scale="58"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35B7F-2296-4230-942C-27E84C54A2FB}">
  <sheetPr>
    <pageSetUpPr fitToPage="1"/>
  </sheetPr>
  <dimension ref="A1:F70"/>
  <sheetViews>
    <sheetView topLeftCell="A10" zoomScaleNormal="100" workbookViewId="0">
      <selection activeCell="B24" sqref="B24"/>
    </sheetView>
  </sheetViews>
  <sheetFormatPr defaultColWidth="8.77734375" defaultRowHeight="14.4" x14ac:dyDescent="0.3"/>
  <cols>
    <col min="1" max="1" width="50.77734375" customWidth="1"/>
    <col min="2" max="3" width="24.77734375" customWidth="1"/>
    <col min="4" max="4" width="41.77734375" customWidth="1"/>
    <col min="5" max="5" width="11.21875" hidden="1" customWidth="1"/>
    <col min="6" max="6" width="0.5546875" customWidth="1"/>
  </cols>
  <sheetData>
    <row r="1" spans="1:6" ht="18" x14ac:dyDescent="0.35">
      <c r="A1" s="4" t="s">
        <v>59</v>
      </c>
    </row>
    <row r="2" spans="1:6" ht="21" customHeight="1" x14ac:dyDescent="0.35">
      <c r="A2" s="5" t="s">
        <v>60</v>
      </c>
    </row>
    <row r="3" spans="1:6" ht="80.25" customHeight="1" x14ac:dyDescent="0.35">
      <c r="A3" s="72" t="s">
        <v>90</v>
      </c>
      <c r="B3" s="73"/>
      <c r="C3" s="73"/>
    </row>
    <row r="4" spans="1:6" ht="18" x14ac:dyDescent="0.35">
      <c r="A4" s="6"/>
      <c r="B4" s="7"/>
      <c r="C4" s="8"/>
      <c r="D4" s="8"/>
    </row>
    <row r="5" spans="1:6" ht="95.25" customHeight="1" x14ac:dyDescent="0.35">
      <c r="A5" s="70" t="s">
        <v>70</v>
      </c>
      <c r="B5" s="70"/>
      <c r="C5" s="70"/>
      <c r="D5" s="70"/>
    </row>
    <row r="6" spans="1:6" x14ac:dyDescent="0.3">
      <c r="A6" s="7"/>
    </row>
    <row r="7" spans="1:6" ht="15.6" x14ac:dyDescent="0.3">
      <c r="A7" s="9" t="s">
        <v>61</v>
      </c>
    </row>
    <row r="8" spans="1:6" ht="15.6" x14ac:dyDescent="0.3">
      <c r="A8" s="9" t="s">
        <v>0</v>
      </c>
    </row>
    <row r="9" spans="1:6" ht="15.6" x14ac:dyDescent="0.3">
      <c r="A9" s="9"/>
    </row>
    <row r="10" spans="1:6" ht="15.6" x14ac:dyDescent="0.3">
      <c r="A10" s="10" t="s">
        <v>80</v>
      </c>
      <c r="B10" s="1"/>
      <c r="C10" s="69" t="s">
        <v>81</v>
      </c>
      <c r="D10" s="69"/>
      <c r="E10" s="69"/>
      <c r="F10" s="69"/>
    </row>
    <row r="11" spans="1:6" ht="45" customHeight="1" x14ac:dyDescent="0.3">
      <c r="A11" s="11" t="s">
        <v>77</v>
      </c>
      <c r="B11" s="1"/>
      <c r="C11" s="66" t="s">
        <v>78</v>
      </c>
      <c r="D11" s="67"/>
      <c r="E11" s="67"/>
      <c r="F11" s="74"/>
    </row>
    <row r="12" spans="1:6" ht="45" customHeight="1" x14ac:dyDescent="0.3">
      <c r="A12" s="11" t="s">
        <v>75</v>
      </c>
      <c r="B12" s="1"/>
      <c r="C12" s="66" t="s">
        <v>85</v>
      </c>
      <c r="D12" s="67"/>
      <c r="E12" s="67"/>
      <c r="F12" s="74"/>
    </row>
    <row r="13" spans="1:6" ht="30" hidden="1" customHeight="1" x14ac:dyDescent="0.3">
      <c r="A13" s="11" t="s">
        <v>52</v>
      </c>
      <c r="B13" s="12">
        <f>(B11*B12)/43560</f>
        <v>0</v>
      </c>
      <c r="C13" s="66"/>
      <c r="D13" s="67"/>
      <c r="E13" s="67"/>
      <c r="F13" s="74"/>
    </row>
    <row r="14" spans="1:6" ht="45" customHeight="1" x14ac:dyDescent="0.3">
      <c r="A14" s="13" t="s">
        <v>3</v>
      </c>
      <c r="B14" s="1"/>
      <c r="C14" s="66" t="s">
        <v>86</v>
      </c>
      <c r="D14" s="74"/>
      <c r="E14" s="74"/>
      <c r="F14" s="74"/>
    </row>
    <row r="15" spans="1:6" ht="75.75" customHeight="1" x14ac:dyDescent="0.3">
      <c r="A15" s="13" t="s">
        <v>5</v>
      </c>
      <c r="B15" s="3"/>
      <c r="C15" s="75" t="s">
        <v>76</v>
      </c>
      <c r="D15" s="74"/>
      <c r="E15" s="74"/>
      <c r="F15" s="74"/>
    </row>
    <row r="16" spans="1:6" ht="24" hidden="1" customHeight="1" x14ac:dyDescent="0.3">
      <c r="A16" s="14" t="s">
        <v>6</v>
      </c>
      <c r="B16" s="15" t="e">
        <f>B13/B14*B15</f>
        <v>#DIV/0!</v>
      </c>
      <c r="C16" s="74" t="s">
        <v>7</v>
      </c>
      <c r="D16" s="74"/>
      <c r="E16" s="74"/>
      <c r="F16" s="68"/>
    </row>
    <row r="17" spans="1:6" ht="45" customHeight="1" x14ac:dyDescent="0.3">
      <c r="A17" s="11" t="s">
        <v>53</v>
      </c>
      <c r="B17" s="1"/>
      <c r="C17" s="66" t="s">
        <v>87</v>
      </c>
      <c r="D17" s="66"/>
      <c r="E17" s="67"/>
      <c r="F17" s="68"/>
    </row>
    <row r="18" spans="1:6" ht="30" hidden="1" customHeight="1" x14ac:dyDescent="0.3">
      <c r="A18" s="16" t="s">
        <v>56</v>
      </c>
      <c r="B18" s="15" t="e">
        <f>B17*B16</f>
        <v>#DIV/0!</v>
      </c>
      <c r="C18" s="74" t="s">
        <v>54</v>
      </c>
      <c r="D18" s="74"/>
      <c r="E18" s="74"/>
      <c r="F18" s="68"/>
    </row>
    <row r="19" spans="1:6" ht="45" customHeight="1" thickBot="1" x14ac:dyDescent="0.35">
      <c r="A19" s="14" t="s">
        <v>67</v>
      </c>
      <c r="B19" s="2"/>
      <c r="C19" s="66" t="s">
        <v>88</v>
      </c>
      <c r="D19" s="66"/>
      <c r="E19" s="68"/>
      <c r="F19" s="68"/>
    </row>
    <row r="20" spans="1:6" hidden="1" x14ac:dyDescent="0.3">
      <c r="A20" s="14" t="s">
        <v>57</v>
      </c>
      <c r="B20" s="17">
        <f>(B19*B11)</f>
        <v>0</v>
      </c>
      <c r="C20" s="86"/>
      <c r="D20" s="87"/>
      <c r="E20" s="87"/>
      <c r="F20" s="88"/>
    </row>
    <row r="21" spans="1:6" hidden="1" x14ac:dyDescent="0.3">
      <c r="A21" s="14" t="s">
        <v>10</v>
      </c>
      <c r="B21" s="17">
        <f>B20*0.3</f>
        <v>0</v>
      </c>
      <c r="C21" s="68" t="s">
        <v>11</v>
      </c>
      <c r="D21" s="68"/>
      <c r="E21" s="68"/>
      <c r="F21" s="68"/>
    </row>
    <row r="22" spans="1:6" hidden="1" x14ac:dyDescent="0.3">
      <c r="A22" s="11" t="s">
        <v>12</v>
      </c>
      <c r="B22" s="15" t="e">
        <f>0.1*(B18+B20+B21)</f>
        <v>#DIV/0!</v>
      </c>
      <c r="C22" s="68" t="s">
        <v>13</v>
      </c>
      <c r="D22" s="68"/>
      <c r="E22" s="68"/>
      <c r="F22" s="68"/>
    </row>
    <row r="23" spans="1:6" ht="30" hidden="1" customHeight="1" thickBot="1" x14ac:dyDescent="0.35">
      <c r="A23" s="14" t="s">
        <v>14</v>
      </c>
      <c r="B23" s="13">
        <v>1</v>
      </c>
      <c r="C23" s="68" t="s">
        <v>55</v>
      </c>
      <c r="D23" s="68"/>
      <c r="E23" s="68"/>
      <c r="F23" s="68"/>
    </row>
    <row r="24" spans="1:6" ht="35.25" customHeight="1" thickBot="1" x14ac:dyDescent="0.35">
      <c r="A24" s="18" t="s">
        <v>16</v>
      </c>
      <c r="B24" s="60" t="e">
        <f>(B18+B20+B21+B22)*B23</f>
        <v>#DIV/0!</v>
      </c>
      <c r="C24" s="81" t="s">
        <v>79</v>
      </c>
      <c r="D24" s="82"/>
      <c r="E24" s="82"/>
      <c r="F24" s="83"/>
    </row>
    <row r="25" spans="1:6" x14ac:dyDescent="0.3">
      <c r="A25" s="20"/>
    </row>
    <row r="26" spans="1:6" x14ac:dyDescent="0.3">
      <c r="A26" s="20"/>
    </row>
    <row r="27" spans="1:6" ht="16.2" thickBot="1" x14ac:dyDescent="0.35">
      <c r="A27" s="21" t="s">
        <v>17</v>
      </c>
    </row>
    <row r="28" spans="1:6" ht="28.8" x14ac:dyDescent="0.3">
      <c r="A28" s="92" t="s">
        <v>18</v>
      </c>
      <c r="B28" s="93"/>
      <c r="C28" s="22" t="s">
        <v>19</v>
      </c>
      <c r="D28" s="23"/>
    </row>
    <row r="29" spans="1:6" ht="51" customHeight="1" x14ac:dyDescent="0.3">
      <c r="A29" s="90" t="s">
        <v>20</v>
      </c>
      <c r="B29" s="83"/>
      <c r="C29" s="24">
        <v>0.5</v>
      </c>
    </row>
    <row r="30" spans="1:6" ht="40.5" customHeight="1" x14ac:dyDescent="0.3">
      <c r="A30" s="90" t="s">
        <v>21</v>
      </c>
      <c r="B30" s="83"/>
      <c r="C30" s="25">
        <v>0.8</v>
      </c>
    </row>
    <row r="31" spans="1:6" ht="29.25" customHeight="1" thickBot="1" x14ac:dyDescent="0.35">
      <c r="A31" s="84" t="s">
        <v>22</v>
      </c>
      <c r="B31" s="89"/>
      <c r="C31" s="26">
        <v>1</v>
      </c>
    </row>
    <row r="33" spans="1:4" ht="15.6" x14ac:dyDescent="0.3">
      <c r="A33" s="21"/>
    </row>
    <row r="34" spans="1:4" ht="16.2" thickBot="1" x14ac:dyDescent="0.35">
      <c r="A34" s="27" t="s">
        <v>23</v>
      </c>
      <c r="D34" s="28"/>
    </row>
    <row r="35" spans="1:4" x14ac:dyDescent="0.3">
      <c r="A35" s="29" t="s">
        <v>24</v>
      </c>
      <c r="B35" s="30" t="s">
        <v>69</v>
      </c>
      <c r="D35" s="28"/>
    </row>
    <row r="36" spans="1:4" x14ac:dyDescent="0.3">
      <c r="A36" s="31" t="s">
        <v>26</v>
      </c>
      <c r="B36" s="32">
        <v>191</v>
      </c>
    </row>
    <row r="37" spans="1:4" x14ac:dyDescent="0.3">
      <c r="A37" s="31" t="s">
        <v>27</v>
      </c>
      <c r="B37" s="32">
        <v>174</v>
      </c>
    </row>
    <row r="38" spans="1:4" x14ac:dyDescent="0.3">
      <c r="A38" s="31" t="s">
        <v>28</v>
      </c>
      <c r="B38" s="33">
        <v>209</v>
      </c>
    </row>
    <row r="39" spans="1:4" x14ac:dyDescent="0.3">
      <c r="A39" s="31" t="s">
        <v>29</v>
      </c>
      <c r="B39" s="34">
        <v>191</v>
      </c>
    </row>
    <row r="40" spans="1:4" x14ac:dyDescent="0.3">
      <c r="A40" s="31" t="s">
        <v>30</v>
      </c>
      <c r="B40" s="34">
        <v>147</v>
      </c>
    </row>
    <row r="41" spans="1:4" x14ac:dyDescent="0.3">
      <c r="A41" s="31" t="s">
        <v>31</v>
      </c>
      <c r="B41" s="34">
        <v>168</v>
      </c>
    </row>
    <row r="42" spans="1:4" x14ac:dyDescent="0.3">
      <c r="A42" s="31" t="s">
        <v>32</v>
      </c>
      <c r="B42" s="34">
        <v>251</v>
      </c>
    </row>
    <row r="43" spans="1:4" x14ac:dyDescent="0.3">
      <c r="A43" s="31" t="s">
        <v>33</v>
      </c>
      <c r="B43" s="34">
        <v>108</v>
      </c>
    </row>
    <row r="44" spans="1:4" x14ac:dyDescent="0.3">
      <c r="A44" s="31" t="s">
        <v>34</v>
      </c>
      <c r="B44" s="34">
        <v>267</v>
      </c>
    </row>
    <row r="45" spans="1:4" x14ac:dyDescent="0.3">
      <c r="A45" s="31" t="s">
        <v>35</v>
      </c>
      <c r="B45" s="34">
        <v>278</v>
      </c>
    </row>
    <row r="46" spans="1:4" x14ac:dyDescent="0.3">
      <c r="A46" s="31" t="s">
        <v>36</v>
      </c>
      <c r="B46" s="34">
        <v>191</v>
      </c>
    </row>
    <row r="47" spans="1:4" x14ac:dyDescent="0.3">
      <c r="A47" s="31" t="s">
        <v>37</v>
      </c>
      <c r="B47" s="34">
        <v>193</v>
      </c>
    </row>
    <row r="48" spans="1:4" x14ac:dyDescent="0.3">
      <c r="A48" s="31" t="s">
        <v>38</v>
      </c>
      <c r="B48" s="35">
        <v>163</v>
      </c>
    </row>
    <row r="49" spans="1:4" ht="15" thickBot="1" x14ac:dyDescent="0.35">
      <c r="A49" s="36" t="s">
        <v>39</v>
      </c>
      <c r="B49" s="37">
        <v>248</v>
      </c>
    </row>
    <row r="50" spans="1:4" x14ac:dyDescent="0.3">
      <c r="B50" s="7"/>
      <c r="D50" s="38"/>
    </row>
    <row r="51" spans="1:4" x14ac:dyDescent="0.3">
      <c r="A51" t="s">
        <v>40</v>
      </c>
      <c r="C51" s="7"/>
      <c r="D51" s="38"/>
    </row>
    <row r="52" spans="1:4" x14ac:dyDescent="0.3">
      <c r="A52" s="7" t="s">
        <v>41</v>
      </c>
      <c r="B52" s="7"/>
      <c r="D52" s="38"/>
    </row>
    <row r="53" spans="1:4" x14ac:dyDescent="0.3">
      <c r="A53" t="s">
        <v>66</v>
      </c>
      <c r="D53" s="38"/>
    </row>
    <row r="54" spans="1:4" x14ac:dyDescent="0.3">
      <c r="A54" t="s">
        <v>51</v>
      </c>
    </row>
    <row r="55" spans="1:4" x14ac:dyDescent="0.3">
      <c r="A55" s="39" t="s">
        <v>42</v>
      </c>
    </row>
    <row r="56" spans="1:4" x14ac:dyDescent="0.3">
      <c r="A56" s="39"/>
    </row>
    <row r="57" spans="1:4" x14ac:dyDescent="0.3">
      <c r="A57" s="39"/>
    </row>
    <row r="58" spans="1:4" x14ac:dyDescent="0.3">
      <c r="A58" s="40" t="s">
        <v>43</v>
      </c>
    </row>
    <row r="59" spans="1:4" x14ac:dyDescent="0.3">
      <c r="A59" t="s">
        <v>62</v>
      </c>
    </row>
    <row r="60" spans="1:4" x14ac:dyDescent="0.3">
      <c r="A60" s="77" t="s">
        <v>44</v>
      </c>
      <c r="B60" s="78"/>
    </row>
    <row r="61" spans="1:4" x14ac:dyDescent="0.3">
      <c r="A61" t="s">
        <v>63</v>
      </c>
    </row>
    <row r="62" spans="1:4" x14ac:dyDescent="0.3">
      <c r="A62" t="s">
        <v>49</v>
      </c>
    </row>
    <row r="63" spans="1:4" x14ac:dyDescent="0.3">
      <c r="A63" t="s">
        <v>64</v>
      </c>
    </row>
    <row r="66" spans="1:6" x14ac:dyDescent="0.3">
      <c r="A66" s="40" t="s">
        <v>45</v>
      </c>
    </row>
    <row r="67" spans="1:6" ht="210.75" customHeight="1" x14ac:dyDescent="0.3">
      <c r="A67" s="79" t="s">
        <v>89</v>
      </c>
      <c r="B67" s="79"/>
      <c r="C67" s="79"/>
      <c r="D67" s="79"/>
      <c r="E67" s="79"/>
      <c r="F67" s="79"/>
    </row>
    <row r="68" spans="1:6" x14ac:dyDescent="0.3">
      <c r="A68" s="41"/>
      <c r="B68" s="41"/>
      <c r="C68" s="41"/>
      <c r="D68" s="41"/>
      <c r="E68" s="41"/>
      <c r="F68" s="41"/>
    </row>
    <row r="69" spans="1:6" ht="15.6" x14ac:dyDescent="0.3">
      <c r="A69" s="91" t="s">
        <v>46</v>
      </c>
      <c r="B69" s="78"/>
      <c r="C69" s="42"/>
      <c r="D69" s="42"/>
    </row>
    <row r="70" spans="1:6" x14ac:dyDescent="0.3">
      <c r="A70" s="7" t="s">
        <v>47</v>
      </c>
      <c r="B70" s="80"/>
      <c r="C70" s="71"/>
      <c r="D70" s="71"/>
    </row>
  </sheetData>
  <sheetProtection algorithmName="SHA-512" hashValue="05siDJNLVUmuUku7OyivMyLO5fTNIDpHkFVtLPBEeXDjdSF1N5+ryM5wbtVPRwUqRA1EfE1S2v35uBDG4Z1E6A==" saltValue="lQ4ahgX31aUgs6IYwE6GYw==" spinCount="100000" sheet="1" objects="1" scenarios="1"/>
  <mergeCells count="25">
    <mergeCell ref="A3:C3"/>
    <mergeCell ref="A5:D5"/>
    <mergeCell ref="C11:F11"/>
    <mergeCell ref="C12:F12"/>
    <mergeCell ref="C13:F13"/>
    <mergeCell ref="C10:F10"/>
    <mergeCell ref="B70:D70"/>
    <mergeCell ref="C21:F21"/>
    <mergeCell ref="C22:F22"/>
    <mergeCell ref="C23:F23"/>
    <mergeCell ref="C24:F24"/>
    <mergeCell ref="A31:B31"/>
    <mergeCell ref="A30:B30"/>
    <mergeCell ref="A60:B60"/>
    <mergeCell ref="A69:B69"/>
    <mergeCell ref="A28:B28"/>
    <mergeCell ref="A29:B29"/>
    <mergeCell ref="A67:F67"/>
    <mergeCell ref="C20:F20"/>
    <mergeCell ref="C14:F14"/>
    <mergeCell ref="C15:F15"/>
    <mergeCell ref="C16:F16"/>
    <mergeCell ref="C17:F17"/>
    <mergeCell ref="C18:F18"/>
    <mergeCell ref="C19:F19"/>
  </mergeCells>
  <hyperlinks>
    <hyperlink ref="A52" r:id="rId1" xr:uid="{4FD7D2C2-78DE-4683-854B-B121576944D0}"/>
    <hyperlink ref="A55" r:id="rId2" xr:uid="{B1785B15-FE97-4028-BC7E-CA9C55CE72D9}"/>
    <hyperlink ref="A60" r:id="rId3" xr:uid="{50A7188F-11D1-49A9-8FA6-BB4ECE44A162}"/>
    <hyperlink ref="A70" r:id="rId4" xr:uid="{4BE36131-5A8B-4ECC-8663-E716BFA3EB2D}"/>
    <hyperlink ref="A3:C3" r:id="rId5" display="Step 1: Check your impact site location on the Mitigation Banks Map.  If there is a mitigation provider with appropriate stream credits serving your area please contact the provider to determine eligibility, credit availability, price, and terms.  " xr:uid="{851A0031-A279-4884-B16A-C24E68426EAC}"/>
  </hyperlinks>
  <pageMargins left="0.7" right="0.7" top="0.75" bottom="0.75" header="0.3" footer="0.3"/>
  <pageSetup scale="59" orientation="portrait"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6BB65EEA53DC2458C81EB5D85E16BFF" ma:contentTypeVersion="8" ma:contentTypeDescription="Create a new document." ma:contentTypeScope="" ma:versionID="666d68890108c856df658fde6ddb0d63">
  <xsd:schema xmlns:xsd="http://www.w3.org/2001/XMLSchema" xmlns:xs="http://www.w3.org/2001/XMLSchema" xmlns:p="http://schemas.microsoft.com/office/2006/metadata/properties" xmlns:ns1="http://schemas.microsoft.com/sharepoint/v3" xmlns:ns2="3d7f3dc5-1a0e-47a8-a4e3-baca29124432" xmlns:ns3="d0bc210e-e83b-458e-991f-9940c087c845" targetNamespace="http://schemas.microsoft.com/office/2006/metadata/properties" ma:root="true" ma:fieldsID="6e5691bc1e55bd77fd056101608700c4" ns1:_="" ns2:_="" ns3:_="">
    <xsd:import namespace="http://schemas.microsoft.com/sharepoint/v3"/>
    <xsd:import namespace="3d7f3dc5-1a0e-47a8-a4e3-baca29124432"/>
    <xsd:import namespace="d0bc210e-e83b-458e-991f-9940c087c845"/>
    <xsd:element name="properties">
      <xsd:complexType>
        <xsd:sequence>
          <xsd:element name="documentManagement">
            <xsd:complexType>
              <xsd:all>
                <xsd:element ref="ns1:PublishingStartDate" minOccurs="0"/>
                <xsd:element ref="ns1:PublishingExpirationDate" minOccurs="0"/>
                <xsd:element ref="ns2:File_x0020_Type0" minOccurs="0"/>
                <xsd:element ref="ns2:q7rr" minOccurs="0"/>
                <xsd:element ref="ns2:Page" minOccurs="0"/>
                <xsd:element ref="ns2:ju8c"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d7f3dc5-1a0e-47a8-a4e3-baca29124432" elementFormDefault="qualified">
    <xsd:import namespace="http://schemas.microsoft.com/office/2006/documentManagement/types"/>
    <xsd:import namespace="http://schemas.microsoft.com/office/infopath/2007/PartnerControls"/>
    <xsd:element name="File_x0020_Type0" ma:index="10" nillable="true" ma:displayName="File Type" ma:description="Some lists (like &quot;Mitigation Forms&quot; and &quot;Removal-Fill Forms&quot;) on webpages are filtered by &quot;File Type&quot; selected. It is important you select the correct file type." ma:format="Dropdown" ma:internalName="File_x0020_Type0">
      <xsd:simpleType>
        <xsd:restriction base="dms:Choice">
          <xsd:enumeration value="Form"/>
          <xsd:enumeration value="Publication"/>
          <xsd:enumeration value="Map"/>
          <xsd:enumeration value="Inventory"/>
          <xsd:enumeration value="Technical resource"/>
          <xsd:enumeration value="Other supporting document"/>
        </xsd:restriction>
      </xsd:simpleType>
    </xsd:element>
    <xsd:element name="q7rr" ma:index="11" nillable="true" ma:displayName="Title" ma:internalName="q7rr">
      <xsd:simpleType>
        <xsd:restriction base="dms:Text">
          <xsd:maxLength value="255"/>
        </xsd:restriction>
      </xsd:simpleType>
    </xsd:element>
    <xsd:element name="Page" ma:index="12" nillable="true" ma:displayName="Page" ma:description="Some lists (like &quot;Mitigation Forms&quot; and &quot;Removal-Fill Forms&quot;) on webpages are filtered by &quot;Page&quot; type selected. It is important you select the correct pages." ma:internalName="Page">
      <xsd:complexType>
        <xsd:complexContent>
          <xsd:extension base="dms:MultiChoice">
            <xsd:sequence>
              <xsd:element name="Value" maxOccurs="unbounded" minOccurs="0" nillable="true">
                <xsd:simpleType>
                  <xsd:restriction base="dms:Choice">
                    <xsd:enumeration value="Work in Wetlands and Waters"/>
                    <xsd:enumeration value="Removal-Fill"/>
                    <xsd:enumeration value="Inventories and Maps"/>
                    <xsd:enumeration value="Essential Salmonid Habitat"/>
                    <xsd:enumeration value="Identifying Wetlands and Waters"/>
                    <xsd:enumeration value="Mitigating Project Impacts"/>
                    <xsd:enumeration value="Planning for Local Governments"/>
                    <xsd:enumeration value="Delineation Resources"/>
                    <xsd:enumeration value="Tools to Assess Wetlands and Waters"/>
                    <xsd:enumeration value="Pre-Application Meetings"/>
                    <xsd:enumeration value="State Scenic Waterways"/>
                  </xsd:restriction>
                </xsd:simpleType>
              </xsd:element>
            </xsd:sequence>
          </xsd:extension>
        </xsd:complexContent>
      </xsd:complexType>
    </xsd:element>
    <xsd:element name="ju8c" ma:index="14" nillable="true" ma:displayName="Topic" ma:internalName="ju8c">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0bc210e-e83b-458e-991f-9940c087c845"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File_x0020_Type0 xmlns="3d7f3dc5-1a0e-47a8-a4e3-baca29124432">Form</File_x0020_Type0>
    <q7rr xmlns="3d7f3dc5-1a0e-47a8-a4e3-baca29124432">Payment Calculator for In-Lieu Fee Mitigation (ILF/PIL)</q7rr>
    <Page xmlns="3d7f3dc5-1a0e-47a8-a4e3-baca29124432">
      <Value>Mitigating Project Impacts</Value>
    </Page>
    <ju8c xmlns="3d7f3dc5-1a0e-47a8-a4e3-baca29124432" xsi:nil="true"/>
  </documentManagement>
</p:properties>
</file>

<file path=customXml/itemProps1.xml><?xml version="1.0" encoding="utf-8"?>
<ds:datastoreItem xmlns:ds="http://schemas.openxmlformats.org/officeDocument/2006/customXml" ds:itemID="{00D68B8D-2AF4-4A31-B64C-5DCF59A11D25}">
  <ds:schemaRefs>
    <ds:schemaRef ds:uri="http://schemas.microsoft.com/sharepoint/v3/contenttype/forms"/>
  </ds:schemaRefs>
</ds:datastoreItem>
</file>

<file path=customXml/itemProps2.xml><?xml version="1.0" encoding="utf-8"?>
<ds:datastoreItem xmlns:ds="http://schemas.openxmlformats.org/officeDocument/2006/customXml" ds:itemID="{96D64C54-7434-4ED1-8924-EF1B7EEC5BD9}"/>
</file>

<file path=customXml/itemProps3.xml><?xml version="1.0" encoding="utf-8"?>
<ds:datastoreItem xmlns:ds="http://schemas.openxmlformats.org/officeDocument/2006/customXml" ds:itemID="{7B3580B8-7E1F-4B7F-97C1-F4EA3D878DD5}">
  <ds:schemaRefs>
    <ds:schemaRef ds:uri="http://schemas.microsoft.com/office/2006/metadata/properties"/>
    <ds:schemaRef ds:uri="http://schemas.microsoft.com/office/infopath/2007/PartnerControls"/>
    <ds:schemaRef ds:uri="e2ce6f67-2a85-45e2-a688-14eecda32083"/>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Wetlands</vt:lpstr>
      <vt:lpstr>Streams</vt:lpstr>
      <vt:lpstr>Streams!Print_Area</vt:lpstr>
      <vt:lpstr>Wetlands!Print_Area</vt:lpstr>
      <vt:lpstr>Streams!Print_Titles</vt:lpstr>
      <vt:lpstr>Wetlands!Print_Titles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Payment Calculator for In-Lieu Fee Mitigation (ILF/PIL)</dc:title>
  <dc:creator>HICKS Dana</dc:creator>
  <cp:lastModifiedBy>ONEILL Liane</cp:lastModifiedBy>
  <cp:lastPrinted>2021-04-06T14:01:16Z</cp:lastPrinted>
  <dcterms:created xsi:type="dcterms:W3CDTF">2021-03-29T15:30:04Z</dcterms:created>
  <dcterms:modified xsi:type="dcterms:W3CDTF">2023-01-03T03:42:07Z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0x01010076BB65EEA53DC2458C81EB5D85E16BFF</vt:lpwstr>
  </property>
  <property fmtid="{D5CDD505-2E9C-101B-9397-08002B2CF9AE}" pid="3" name="vci4">
    <vt:lpwstr>All mitigation projects </vt:lpwstr>
  </property>
</Properties>
</file>