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B Table 4 - Exiting (not done - need Nov 2018 -James)\"/>
    </mc:Choice>
  </mc:AlternateContent>
  <bookViews>
    <workbookView xWindow="0" yWindow="0" windowWidth="24615" windowHeight="10890" tabRatio="943"/>
  </bookViews>
  <sheets>
    <sheet name="PAGE1" sheetId="29" r:id="rId1"/>
    <sheet name="PAGE2" sheetId="30" r:id="rId2"/>
    <sheet name="PAGE3" sheetId="31" r:id="rId3"/>
    <sheet name="PAGE4" sheetId="32" r:id="rId4"/>
    <sheet name="PAGE5" sheetId="33" r:id="rId5"/>
    <sheet name="PAGE6" sheetId="34" r:id="rId6"/>
    <sheet name="PAGE7" sheetId="35" r:id="rId7"/>
    <sheet name="PAGE8" sheetId="36" r:id="rId8"/>
    <sheet name="PAGE9" sheetId="37" r:id="rId9"/>
    <sheet name="PAGE10" sheetId="38" r:id="rId10"/>
    <sheet name="PAGE11" sheetId="39" r:id="rId11"/>
    <sheet name="PAGE12" sheetId="40" r:id="rId12"/>
    <sheet name="PAGE13" sheetId="41" r:id="rId13"/>
    <sheet name="PAGE14" sheetId="42" r:id="rId14"/>
    <sheet name="PAGE15" sheetId="43" r:id="rId15"/>
    <sheet name="PAGE16" sheetId="44" r:id="rId16"/>
    <sheet name="PAGE17" sheetId="45" r:id="rId17"/>
    <sheet name="PAGE18" sheetId="46" r:id="rId18"/>
    <sheet name="PAGE19" sheetId="47" r:id="rId19"/>
    <sheet name="PAGE20" sheetId="48" r:id="rId20"/>
  </sheets>
  <definedNames>
    <definedName name="ALLDIS" localSheetId="13">PAGE14!$B$10:$J$16</definedName>
    <definedName name="ALLDIS">PAGE13!$B$10:$J$16</definedName>
    <definedName name="CHKALLDIS" localSheetId="13">PAGE14!$B$19:$J$27</definedName>
    <definedName name="CHKALLDIS">PAGE13!$B$19:$J$26</definedName>
    <definedName name="COMPUTED" localSheetId="13">PAGE14!$B$19:$K$28</definedName>
    <definedName name="COMPUTED">PAGE13!$B$19:$K$27</definedName>
    <definedName name="_xlnm.Print_Area" localSheetId="0">PAGE1!$A$1:$K$23</definedName>
    <definedName name="_xlnm.Print_Area" localSheetId="9">PAGE10!$A$1:$K$20</definedName>
    <definedName name="_xlnm.Print_Area" localSheetId="10">PAGE11!$A$1:$K$20</definedName>
    <definedName name="_xlnm.Print_Area" localSheetId="11">PAGE12!$A$1:$K$20</definedName>
    <definedName name="_xlnm.Print_Area" localSheetId="12">PAGE13!$A$1:$L$24</definedName>
    <definedName name="_xlnm.Print_Area" localSheetId="13">PAGE14!$A$1:$L$24</definedName>
    <definedName name="_xlnm.Print_Area" localSheetId="14">PAGE15!$A$1:$J$26</definedName>
    <definedName name="_xlnm.Print_Area" localSheetId="15">PAGE16!$A$1:$I$25</definedName>
    <definedName name="_xlnm.Print_Area" localSheetId="16">PAGE17!$A$1:$H$26</definedName>
    <definedName name="_xlnm.Print_Area" localSheetId="17">PAGE18!$A$1:$H$26</definedName>
    <definedName name="_xlnm.Print_Area" localSheetId="18">PAGE19!$A$1:$H$27</definedName>
    <definedName name="_xlnm.Print_Area" localSheetId="1">PAGE2!$A$1:$K$25</definedName>
    <definedName name="_xlnm.Print_Area" localSheetId="19">PAGE20!$A$1:$G$22</definedName>
    <definedName name="_xlnm.Print_Area" localSheetId="2">PAGE3!$A$1:$K$23</definedName>
    <definedName name="_xlnm.Print_Area" localSheetId="3">PAGE4!$A$1:$M$21</definedName>
    <definedName name="_xlnm.Print_Area" localSheetId="4">PAGE5!$A$1:$K$21</definedName>
    <definedName name="_xlnm.Print_Area" localSheetId="5">PAGE6!$A$1:$K$21</definedName>
    <definedName name="_xlnm.Print_Area" localSheetId="6">PAGE7!$A$1:$K$21</definedName>
    <definedName name="_xlnm.Print_Area" localSheetId="7">PAGE8!$A$1:$K$21</definedName>
    <definedName name="_xlnm.Print_Area" localSheetId="8">PAGE9!$A$1:$K$20</definedName>
    <definedName name="REPLACE" localSheetId="13">PAGE14!$O$9:$X$17</definedName>
    <definedName name="REPLACE">PAGE13!$O$9:$X$17</definedName>
    <definedName name="REPORTED" localSheetId="13">PAGE14!$B$10:$K$17</definedName>
    <definedName name="REPORTED">PAGE13!$B$10:$K$17</definedName>
    <definedName name="STATES">PAGE1!$N$11:$N$69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19" i="44" l="1"/>
  <c r="E18" i="44"/>
  <c r="D17" i="44"/>
  <c r="D18" i="44"/>
  <c r="D19" i="44"/>
  <c r="D20" i="44"/>
  <c r="D21" i="44"/>
  <c r="D22" i="44"/>
  <c r="D23" i="44"/>
  <c r="E17" i="44"/>
  <c r="E20" i="44"/>
  <c r="E21" i="44"/>
  <c r="E22" i="44"/>
  <c r="E23" i="44"/>
  <c r="F20" i="48" l="1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C5" i="48"/>
  <c r="C4" i="48"/>
  <c r="F21" i="47"/>
  <c r="E21" i="47"/>
  <c r="D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5" i="47"/>
  <c r="J15" i="47"/>
  <c r="I15" i="47"/>
  <c r="R14" i="47"/>
  <c r="J14" i="47"/>
  <c r="I14" i="47"/>
  <c r="R13" i="47"/>
  <c r="J13" i="47"/>
  <c r="I13" i="47"/>
  <c r="C4" i="47"/>
  <c r="C3" i="47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D4" i="46"/>
  <c r="D3" i="46"/>
  <c r="F21" i="45"/>
  <c r="E21" i="45"/>
  <c r="D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5" i="45"/>
  <c r="J15" i="45"/>
  <c r="I15" i="45"/>
  <c r="R14" i="45"/>
  <c r="J14" i="45"/>
  <c r="I14" i="45"/>
  <c r="R13" i="45"/>
  <c r="J13" i="45"/>
  <c r="I13" i="45"/>
  <c r="C5" i="45"/>
  <c r="C4" i="45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8" i="44"/>
  <c r="H18" i="44"/>
  <c r="G18" i="44"/>
  <c r="F18" i="44"/>
  <c r="C18" i="44"/>
  <c r="B18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I21" i="43"/>
  <c r="H21" i="43"/>
  <c r="G21" i="43"/>
  <c r="F21" i="43"/>
  <c r="E21" i="43"/>
  <c r="D21" i="43"/>
  <c r="C21" i="43"/>
  <c r="B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5" i="43"/>
  <c r="M15" i="43"/>
  <c r="K15" i="43"/>
  <c r="T14" i="43"/>
  <c r="M14" i="43"/>
  <c r="K14" i="43"/>
  <c r="T13" i="43"/>
  <c r="M13" i="43"/>
  <c r="K13" i="43"/>
  <c r="D5" i="43"/>
  <c r="D4" i="43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3" i="42"/>
  <c r="I13" i="42"/>
  <c r="H13" i="42"/>
  <c r="G13" i="42"/>
  <c r="F13" i="42"/>
  <c r="E13" i="42"/>
  <c r="D13" i="42"/>
  <c r="C13" i="42"/>
  <c r="B13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E32" i="41"/>
  <c r="D32" i="41"/>
  <c r="C32" i="41"/>
  <c r="B32" i="41"/>
  <c r="K31" i="41"/>
  <c r="J31" i="41"/>
  <c r="I31" i="41"/>
  <c r="H31" i="41"/>
  <c r="G31" i="41"/>
  <c r="F31" i="41"/>
  <c r="E31" i="41"/>
  <c r="D31" i="41"/>
  <c r="C31" i="41"/>
  <c r="B31" i="41"/>
  <c r="K30" i="41"/>
  <c r="J30" i="41"/>
  <c r="I30" i="41"/>
  <c r="H30" i="41"/>
  <c r="G30" i="41"/>
  <c r="F30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7" i="41"/>
  <c r="J27" i="41"/>
  <c r="I27" i="41"/>
  <c r="H27" i="41"/>
  <c r="G27" i="41"/>
  <c r="F27" i="41"/>
  <c r="E27" i="41"/>
  <c r="D27" i="41"/>
  <c r="C27" i="41"/>
  <c r="B27" i="41"/>
  <c r="K19" i="41"/>
  <c r="J19" i="41"/>
  <c r="I19" i="41"/>
  <c r="H19" i="41"/>
  <c r="G19" i="41"/>
  <c r="F19" i="41"/>
  <c r="E19" i="41"/>
  <c r="D19" i="41"/>
  <c r="C19" i="41"/>
  <c r="B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3" i="41"/>
  <c r="N13" i="41"/>
  <c r="M13" i="41"/>
  <c r="R12" i="41"/>
  <c r="N12" i="41"/>
  <c r="M12" i="41"/>
  <c r="R11" i="41"/>
  <c r="N11" i="41"/>
  <c r="M11" i="41"/>
  <c r="E5" i="41"/>
  <c r="E4" i="41"/>
  <c r="K19" i="40"/>
  <c r="J19" i="40"/>
  <c r="I19" i="40"/>
  <c r="H19" i="40"/>
  <c r="G19" i="40"/>
  <c r="F19" i="40"/>
  <c r="E19" i="40"/>
  <c r="D19" i="40"/>
  <c r="C19" i="40"/>
  <c r="B19" i="40"/>
  <c r="R18" i="40"/>
  <c r="M18" i="40"/>
  <c r="R17" i="40"/>
  <c r="M17" i="40"/>
  <c r="R16" i="40"/>
  <c r="M16" i="40"/>
  <c r="R15" i="40"/>
  <c r="M15" i="40"/>
  <c r="R14" i="40"/>
  <c r="M14" i="40"/>
  <c r="R13" i="40"/>
  <c r="M13" i="40"/>
  <c r="R12" i="40"/>
  <c r="M12" i="40"/>
  <c r="R11" i="40"/>
  <c r="M11" i="40"/>
  <c r="E5" i="40"/>
  <c r="E4" i="40"/>
  <c r="K19" i="39"/>
  <c r="J19" i="39"/>
  <c r="I19" i="39"/>
  <c r="H19" i="39"/>
  <c r="G19" i="39"/>
  <c r="F19" i="39"/>
  <c r="E19" i="39"/>
  <c r="D19" i="39"/>
  <c r="C19" i="39"/>
  <c r="B19" i="39"/>
  <c r="R18" i="39"/>
  <c r="M18" i="39"/>
  <c r="R17" i="39"/>
  <c r="M17" i="39"/>
  <c r="R16" i="39"/>
  <c r="M16" i="39"/>
  <c r="R15" i="39"/>
  <c r="M15" i="39"/>
  <c r="R14" i="39"/>
  <c r="M14" i="39"/>
  <c r="R13" i="39"/>
  <c r="M13" i="39"/>
  <c r="R12" i="39"/>
  <c r="M12" i="39"/>
  <c r="R11" i="39"/>
  <c r="M11" i="39"/>
  <c r="E5" i="39"/>
  <c r="E4" i="39"/>
  <c r="K19" i="38"/>
  <c r="J19" i="38"/>
  <c r="I19" i="38"/>
  <c r="H19" i="38"/>
  <c r="G19" i="38"/>
  <c r="F19" i="38"/>
  <c r="E19" i="38"/>
  <c r="D19" i="38"/>
  <c r="C19" i="38"/>
  <c r="B19" i="38"/>
  <c r="R18" i="38"/>
  <c r="M18" i="38"/>
  <c r="R17" i="38"/>
  <c r="M17" i="38"/>
  <c r="R16" i="38"/>
  <c r="M16" i="38"/>
  <c r="R15" i="38"/>
  <c r="M15" i="38"/>
  <c r="R14" i="38"/>
  <c r="M14" i="38"/>
  <c r="R13" i="38"/>
  <c r="M13" i="38"/>
  <c r="R12" i="38"/>
  <c r="M12" i="38"/>
  <c r="R11" i="38"/>
  <c r="M11" i="38"/>
  <c r="E5" i="38"/>
  <c r="E4" i="38"/>
  <c r="K19" i="37"/>
  <c r="J19" i="37"/>
  <c r="I19" i="37"/>
  <c r="H19" i="37"/>
  <c r="G19" i="37"/>
  <c r="F19" i="37"/>
  <c r="E19" i="37"/>
  <c r="D19" i="37"/>
  <c r="C19" i="37"/>
  <c r="B19" i="37"/>
  <c r="R18" i="37"/>
  <c r="M18" i="37"/>
  <c r="R17" i="37"/>
  <c r="M17" i="37"/>
  <c r="R16" i="37"/>
  <c r="M16" i="37"/>
  <c r="R15" i="37"/>
  <c r="M15" i="37"/>
  <c r="R14" i="37"/>
  <c r="M14" i="37"/>
  <c r="R13" i="37"/>
  <c r="M13" i="37"/>
  <c r="R12" i="37"/>
  <c r="M12" i="37"/>
  <c r="R11" i="37"/>
  <c r="M11" i="37"/>
  <c r="E5" i="37"/>
  <c r="E4" i="37"/>
  <c r="K20" i="36"/>
  <c r="J20" i="36"/>
  <c r="I20" i="36"/>
  <c r="H20" i="36"/>
  <c r="G20" i="36"/>
  <c r="F20" i="36"/>
  <c r="E20" i="36"/>
  <c r="D20" i="36"/>
  <c r="C20" i="36"/>
  <c r="B20" i="36"/>
  <c r="R19" i="36"/>
  <c r="M19" i="36"/>
  <c r="R18" i="36"/>
  <c r="M18" i="36"/>
  <c r="R17" i="36"/>
  <c r="M17" i="36"/>
  <c r="R16" i="36"/>
  <c r="M16" i="36"/>
  <c r="R15" i="36"/>
  <c r="M15" i="36"/>
  <c r="R14" i="36"/>
  <c r="M14" i="36"/>
  <c r="R13" i="36"/>
  <c r="M13" i="36"/>
  <c r="R12" i="36"/>
  <c r="M12" i="36"/>
  <c r="E5" i="36"/>
  <c r="E4" i="36"/>
  <c r="K20" i="35"/>
  <c r="J20" i="35"/>
  <c r="I20" i="35"/>
  <c r="H20" i="35"/>
  <c r="G20" i="35"/>
  <c r="F20" i="35"/>
  <c r="E20" i="35"/>
  <c r="D20" i="35"/>
  <c r="C20" i="35"/>
  <c r="B20" i="35"/>
  <c r="R19" i="35"/>
  <c r="M19" i="35"/>
  <c r="R18" i="35"/>
  <c r="M18" i="35"/>
  <c r="R17" i="35"/>
  <c r="M17" i="35"/>
  <c r="R16" i="35"/>
  <c r="M16" i="35"/>
  <c r="R15" i="35"/>
  <c r="M15" i="35"/>
  <c r="R14" i="35"/>
  <c r="M14" i="35"/>
  <c r="R13" i="35"/>
  <c r="M13" i="35"/>
  <c r="R12" i="35"/>
  <c r="M12" i="35"/>
  <c r="E5" i="35"/>
  <c r="E4" i="35"/>
  <c r="K20" i="34"/>
  <c r="J20" i="34"/>
  <c r="I20" i="34"/>
  <c r="H20" i="34"/>
  <c r="G20" i="34"/>
  <c r="F20" i="34"/>
  <c r="E20" i="34"/>
  <c r="D20" i="34"/>
  <c r="C20" i="34"/>
  <c r="B20" i="34"/>
  <c r="R19" i="34"/>
  <c r="M19" i="34"/>
  <c r="R18" i="34"/>
  <c r="M18" i="34"/>
  <c r="R17" i="34"/>
  <c r="M17" i="34"/>
  <c r="R16" i="34"/>
  <c r="M16" i="34"/>
  <c r="R15" i="34"/>
  <c r="M15" i="34"/>
  <c r="R14" i="34"/>
  <c r="M14" i="34"/>
  <c r="R13" i="34"/>
  <c r="M13" i="34"/>
  <c r="R12" i="34"/>
  <c r="M12" i="34"/>
  <c r="E5" i="34"/>
  <c r="E4" i="34"/>
  <c r="K20" i="33"/>
  <c r="J20" i="33"/>
  <c r="I20" i="33"/>
  <c r="H20" i="33"/>
  <c r="G20" i="33"/>
  <c r="F20" i="33"/>
  <c r="E20" i="33"/>
  <c r="D20" i="33"/>
  <c r="C20" i="33"/>
  <c r="B20" i="33"/>
  <c r="R19" i="33"/>
  <c r="M19" i="33"/>
  <c r="R18" i="33"/>
  <c r="M18" i="33"/>
  <c r="R17" i="33"/>
  <c r="M17" i="33"/>
  <c r="R16" i="33"/>
  <c r="M16" i="33"/>
  <c r="R15" i="33"/>
  <c r="M15" i="33"/>
  <c r="R14" i="33"/>
  <c r="M14" i="33"/>
  <c r="R13" i="33"/>
  <c r="M13" i="33"/>
  <c r="R12" i="33"/>
  <c r="M12" i="33"/>
  <c r="E5" i="33"/>
  <c r="E4" i="33"/>
  <c r="K20" i="32"/>
  <c r="J20" i="32"/>
  <c r="I20" i="32"/>
  <c r="H20" i="32"/>
  <c r="G20" i="32"/>
  <c r="F20" i="32"/>
  <c r="E20" i="32"/>
  <c r="D20" i="32"/>
  <c r="C20" i="32"/>
  <c r="B20" i="32"/>
  <c r="R19" i="32"/>
  <c r="M19" i="32"/>
  <c r="R18" i="32"/>
  <c r="M18" i="32"/>
  <c r="R17" i="32"/>
  <c r="M17" i="32"/>
  <c r="R16" i="32"/>
  <c r="M16" i="32"/>
  <c r="R15" i="32"/>
  <c r="M15" i="32"/>
  <c r="R14" i="32"/>
  <c r="M14" i="32"/>
  <c r="R13" i="32"/>
  <c r="M13" i="32"/>
  <c r="R12" i="32"/>
  <c r="M12" i="32"/>
  <c r="E5" i="32"/>
  <c r="E4" i="32"/>
  <c r="K20" i="31"/>
  <c r="J20" i="31"/>
  <c r="I20" i="31"/>
  <c r="H20" i="31"/>
  <c r="G20" i="31"/>
  <c r="F20" i="31"/>
  <c r="E20" i="31"/>
  <c r="D20" i="31"/>
  <c r="C20" i="31"/>
  <c r="B20" i="31"/>
  <c r="R19" i="31"/>
  <c r="M19" i="31"/>
  <c r="R18" i="31"/>
  <c r="M18" i="31"/>
  <c r="R17" i="31"/>
  <c r="M17" i="31"/>
  <c r="R16" i="31"/>
  <c r="M16" i="31"/>
  <c r="R15" i="31"/>
  <c r="M15" i="31"/>
  <c r="R14" i="31"/>
  <c r="M14" i="31"/>
  <c r="R13" i="31"/>
  <c r="M13" i="31"/>
  <c r="R12" i="31"/>
  <c r="M12" i="31"/>
  <c r="E5" i="31"/>
  <c r="E4" i="31"/>
  <c r="K21" i="30"/>
  <c r="J21" i="30"/>
  <c r="I21" i="30"/>
  <c r="H21" i="30"/>
  <c r="G21" i="30"/>
  <c r="F21" i="30"/>
  <c r="E21" i="30"/>
  <c r="D21" i="30"/>
  <c r="C21" i="30"/>
  <c r="B21" i="30"/>
  <c r="R20" i="30"/>
  <c r="M20" i="30"/>
  <c r="R19" i="30"/>
  <c r="M19" i="30"/>
  <c r="R18" i="30"/>
  <c r="M18" i="30"/>
  <c r="R17" i="30"/>
  <c r="M17" i="30"/>
  <c r="R16" i="30"/>
  <c r="M16" i="30"/>
  <c r="R15" i="30"/>
  <c r="M15" i="30"/>
  <c r="R14" i="30"/>
  <c r="M14" i="30"/>
  <c r="R13" i="30"/>
  <c r="M13" i="30"/>
  <c r="E5" i="30"/>
  <c r="E4" i="30"/>
  <c r="K21" i="29"/>
  <c r="J21" i="29"/>
  <c r="I21" i="29"/>
  <c r="H21" i="29"/>
  <c r="G21" i="29"/>
  <c r="F21" i="29"/>
  <c r="E21" i="29"/>
  <c r="D21" i="29"/>
  <c r="C21" i="29"/>
  <c r="B21" i="29"/>
  <c r="R20" i="29"/>
  <c r="M20" i="29"/>
  <c r="R19" i="29"/>
  <c r="M19" i="29"/>
  <c r="R18" i="29"/>
  <c r="M18" i="29"/>
  <c r="R17" i="29"/>
  <c r="M17" i="29"/>
  <c r="R16" i="29"/>
  <c r="M16" i="29"/>
  <c r="R15" i="29"/>
  <c r="M15" i="29"/>
  <c r="R14" i="29"/>
  <c r="M14" i="29"/>
  <c r="R13" i="29"/>
  <c r="M13" i="29"/>
</calcChain>
</file>

<file path=xl/sharedStrings.xml><?xml version="1.0" encoding="utf-8"?>
<sst xmlns="http://schemas.openxmlformats.org/spreadsheetml/2006/main" count="411" uniqueCount="113">
  <si>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</si>
  <si>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</si>
  <si>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</si>
  <si>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</si>
  <si>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</si>
  <si>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</si>
  <si>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</si>
  <si>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</si>
  <si>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</si>
  <si>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</si>
  <si>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</si>
  <si>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</si>
  <si>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</si>
  <si>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</si>
  <si>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</si>
  <si>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</si>
  <si>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</si>
  <si>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</si>
  <si>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</si>
  <si>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</si>
  <si>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</si>
  <si>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</si>
  <si>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</si>
  <si>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</si>
  <si>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</si>
  <si>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</si>
  <si>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</si>
  <si>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</si>
  <si>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</si>
  <si>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</si>
  <si>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</si>
  <si>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</si>
  <si>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</si>
  <si>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</si>
  <si>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</si>
  <si>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</si>
  <si>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</si>
  <si>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</si>
  <si>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</si>
  <si>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</si>
  <si>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</si>
  <si>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</si>
  <si>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</si>
  <si>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</si>
  <si>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</si>
  <si>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</si>
  <si>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</si>
  <si>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</si>
  <si>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</si>
  <si>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</si>
  <si>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</si>
  <si>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</si>
  <si>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</si>
  <si>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</si>
  <si>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</si>
  <si>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</si>
  <si>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</si>
  <si>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</si>
  <si>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</si>
  <si>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</si>
  <si>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</si>
  <si>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</si>
  <si>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</si>
  <si>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</si>
  <si>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</si>
  <si>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</si>
  <si>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</si>
  <si>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</si>
  <si>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</si>
  <si>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</si>
  <si>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</si>
  <si>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</si>
  <si>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</si>
  <si>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</si>
  <si>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</si>
  <si>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</si>
  <si>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</si>
  <si>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</si>
  <si>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</si>
  <si>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</si>
  <si>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</si>
  <si>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</si>
  <si>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</si>
  <si>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</si>
  <si>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</si>
  <si>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</si>
  <si>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</si>
  <si>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</si>
  <si>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</si>
  <si>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</si>
  <si>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</si>
  <si>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</si>
  <si>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</si>
  <si>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</si>
  <si>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</si>
  <si>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</si>
  <si>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</si>
  <si>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</si>
  <si>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</si>
  <si>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</si>
  <si>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SECTION E: LIMITED ENGLISH PROFICIENCY BY BASIS OF EXIT</t>
  </si>
  <si>
    <t>LIMITED ENGLISH PROFICIENCY STATUS</t>
  </si>
  <si>
    <t>YES</t>
  </si>
  <si>
    <t>NO</t>
  </si>
  <si>
    <t>PAGE 20 OF 20</t>
  </si>
  <si>
    <t>SECTION E: LIMITED ENGLISH PROFICIENCY BY BASIS OF EXIT (CONTINUED)</t>
  </si>
  <si>
    <r>
      <t>LIMITED ENGLISH PROFICIENCY STATUS
(PERCENT)</t>
    </r>
    <r>
      <rPr>
        <b/>
        <vertAlign val="superscript"/>
        <sz val="9"/>
        <rFont val="Arial"/>
        <family val="2"/>
      </rPr>
      <t>1</t>
    </r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</si>
  <si>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</si>
  <si>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</si>
  <si>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</si>
  <si>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</si>
  <si>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2017-2018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</si>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</sst>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left" vertical="center" wrapText="1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0" fontId="5" fillId="0" borderId="7" xfId="0" applyFont="1" applyBorder="1" applyAlignment="1">
      <alignment horizontal="left" vertical="center"/>
    </xf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" fontId="1" fillId="4" borderId="7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5" borderId="7" xfId="0" applyNumberFormat="1" applyFont="1" applyFill="1" applyBorder="1" applyProtection="1"/>
    <xf numFmtId="9" fontId="1" fillId="6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6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6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1" fontId="2" fillId="2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193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10" width="9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110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61"/>
      <c r="K3" s="61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62" t="s">
        <v>4</v>
      </c>
      <c r="E7" s="62"/>
      <c r="F7" s="62"/>
      <c r="G7" s="62"/>
      <c r="H7" s="5"/>
      <c r="I7"/>
      <c r="J7"/>
      <c r="K7"/>
      <c r="L7"/>
      <c r="M7"/>
    </row>
    <row r="8" spans="1:18" s="2" customFormat="1" ht="18" customHeight="1" x14ac:dyDescent="0.2">
      <c r="B8" s="58" t="s">
        <v>109</v>
      </c>
      <c r="C8" s="59" t="s">
        <v>111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63" t="s">
        <v>6</v>
      </c>
      <c r="B11" s="65" t="s">
        <v>7</v>
      </c>
      <c r="C11" s="66"/>
      <c r="D11" s="66"/>
      <c r="E11" s="66"/>
      <c r="F11" s="66"/>
      <c r="G11" s="66"/>
      <c r="H11" s="66"/>
      <c r="I11" s="66"/>
      <c r="J11" s="66"/>
      <c r="K11" s="67"/>
      <c r="O11" s="11"/>
    </row>
    <row r="12" spans="1:18" ht="38.2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16" t="s">
        <v>11</v>
      </c>
      <c r="B13" s="17">
        <v>0</v>
      </c>
      <c r="C13" s="17">
        <v>0</v>
      </c>
      <c r="D13" s="17">
        <v>1</v>
      </c>
      <c r="E13" s="17">
        <v>3</v>
      </c>
      <c r="F13" s="17">
        <v>1</v>
      </c>
      <c r="G13" s="17">
        <v>1</v>
      </c>
      <c r="H13" s="17">
        <v>1</v>
      </c>
      <c r="I13" s="17">
        <v>0</v>
      </c>
      <c r="J13" s="17">
        <v>7</v>
      </c>
      <c r="K13" s="17">
        <v>-9</v>
      </c>
      <c r="M13" s="18">
        <f t="shared" ref="M13:M20" si="0">MAX(B13,0)+MAX(C13,0)+MAX(D13,0)+MAX(E13,0)+MAX(F13,0)+MAX(G13,0)+MAX(H13,0)+MAX(I13,0)</f>
        <v>7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16" t="s">
        <v>12</v>
      </c>
      <c r="B14" s="17">
        <v>0</v>
      </c>
      <c r="C14" s="17">
        <v>0</v>
      </c>
      <c r="D14" s="17">
        <v>1</v>
      </c>
      <c r="E14" s="17">
        <v>26</v>
      </c>
      <c r="F14" s="17">
        <v>32</v>
      </c>
      <c r="G14" s="17">
        <v>18</v>
      </c>
      <c r="H14" s="17">
        <v>29</v>
      </c>
      <c r="I14" s="17">
        <v>6</v>
      </c>
      <c r="J14" s="17">
        <v>112</v>
      </c>
      <c r="K14" s="17">
        <v>-9</v>
      </c>
      <c r="M14" s="18">
        <f t="shared" si="0"/>
        <v>112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14</v>
      </c>
      <c r="F15" s="17">
        <v>31</v>
      </c>
      <c r="G15" s="17">
        <v>20</v>
      </c>
      <c r="H15" s="17">
        <v>72</v>
      </c>
      <c r="I15" s="17">
        <v>14</v>
      </c>
      <c r="J15" s="17">
        <v>151</v>
      </c>
      <c r="K15" s="17">
        <v>-9</v>
      </c>
      <c r="M15" s="18">
        <f t="shared" si="0"/>
        <v>151</v>
      </c>
      <c r="O15" s="11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41</v>
      </c>
      <c r="I16" s="17">
        <v>17</v>
      </c>
      <c r="J16" s="17">
        <v>58</v>
      </c>
      <c r="K16" s="17">
        <v>-9</v>
      </c>
      <c r="M16" s="18">
        <f>MAX(F16,0)+MAX(G16,0)+MAX(H16,0)+MAX(I16,0)</f>
        <v>58</v>
      </c>
      <c r="O16" s="11"/>
      <c r="R16">
        <f>MIN(LEN(TRIM(F16)),LEN(TRIM(G16)),LEN(TRIM(H16)),LEN(TRIM(I16)),LEN(TRIM(J16)),LEN(TRIM(K16)))</f>
        <v>2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O17" s="21" t="s"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40</v>
      </c>
      <c r="C18" s="17">
        <v>30</v>
      </c>
      <c r="D18" s="17">
        <v>43</v>
      </c>
      <c r="E18" s="17">
        <v>27</v>
      </c>
      <c r="F18" s="17">
        <v>11</v>
      </c>
      <c r="G18" s="17">
        <v>12</v>
      </c>
      <c r="H18" s="17">
        <v>2</v>
      </c>
      <c r="I18" s="17">
        <v>1</v>
      </c>
      <c r="J18" s="17">
        <v>166</v>
      </c>
      <c r="K18" s="17">
        <v>-9</v>
      </c>
      <c r="M18" s="18">
        <f t="shared" si="0"/>
        <v>166</v>
      </c>
      <c r="O18" s="11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1</v>
      </c>
      <c r="C19" s="17">
        <v>2</v>
      </c>
      <c r="D19" s="17">
        <v>7</v>
      </c>
      <c r="E19" s="17">
        <v>8</v>
      </c>
      <c r="F19" s="17">
        <v>14</v>
      </c>
      <c r="G19" s="17">
        <v>12</v>
      </c>
      <c r="H19" s="17">
        <v>2</v>
      </c>
      <c r="I19" s="17">
        <v>0</v>
      </c>
      <c r="J19" s="17">
        <v>46</v>
      </c>
      <c r="K19" s="17">
        <v>-9</v>
      </c>
      <c r="M19" s="18">
        <f t="shared" si="0"/>
        <v>46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41</v>
      </c>
      <c r="C20" s="17">
        <v>32</v>
      </c>
      <c r="D20" s="17">
        <v>52</v>
      </c>
      <c r="E20" s="17">
        <v>78</v>
      </c>
      <c r="F20" s="17">
        <v>89</v>
      </c>
      <c r="G20" s="17">
        <v>63</v>
      </c>
      <c r="H20" s="17">
        <v>147</v>
      </c>
      <c r="I20" s="17">
        <v>38</v>
      </c>
      <c r="J20" s="17">
        <v>540</v>
      </c>
      <c r="K20" s="17">
        <v>-9</v>
      </c>
      <c r="M20" s="18">
        <f t="shared" si="0"/>
        <v>540</v>
      </c>
      <c r="O20" s="11"/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41</v>
      </c>
      <c r="C21" s="23">
        <f>MAX(C13,0)+MAX(C14,0)+MAX(C15,0)+MAX(C17,0)+MAX(C18,0)+MAX(C19,0)</f>
        <v>32</v>
      </c>
      <c r="D21" s="23">
        <f>MAX(D13,0)+MAX(D14,0)+MAX(D15,0)+MAX(D17,0)+MAX(D18,0)+MAX(D19,0)</f>
        <v>52</v>
      </c>
      <c r="E21" s="23">
        <f>MAX(E13,0)+MAX(E14,0)+MAX(E15,0)+MAX(E17,0)+MAX(E18,0)+MAX(E19,0)</f>
        <v>78</v>
      </c>
      <c r="F21" s="23">
        <f t="shared" ref="F21:K21" si="1">MAX(F13,0)+MAX(F14,0)+MAX(F15,0)+MAX(F16,0)+MAX(F17,0)+MAX(F18,0)+MAX(F19,0)</f>
        <v>89</v>
      </c>
      <c r="G21" s="23">
        <f t="shared" si="1"/>
        <v>63</v>
      </c>
      <c r="H21" s="23">
        <f t="shared" si="1"/>
        <v>147</v>
      </c>
      <c r="I21" s="23">
        <f t="shared" si="1"/>
        <v>38</v>
      </c>
      <c r="J21" s="23">
        <f t="shared" si="1"/>
        <v>540</v>
      </c>
      <c r="K21" s="23">
        <f t="shared" si="1"/>
        <v>0</v>
      </c>
      <c r="O21" s="11"/>
    </row>
    <row r="22" spans="1:18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O22" s="11"/>
    </row>
    <row r="23" spans="1:18" ht="12.75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25"/>
      <c r="O23" s="11"/>
    </row>
    <row r="24" spans="1:18" x14ac:dyDescent="0.2">
      <c r="O24" s="11"/>
    </row>
    <row r="25" spans="1:18" x14ac:dyDescent="0.2">
      <c r="B25" s="62" t="s">
        <v>19</v>
      </c>
      <c r="C25" s="62"/>
      <c r="D25" s="62"/>
      <c r="E25" s="62"/>
      <c r="F25" s="62"/>
      <c r="G25" s="62"/>
      <c r="H25" s="62"/>
      <c r="I25" s="62"/>
      <c r="J25" s="62"/>
      <c r="K25" s="62"/>
      <c r="O25" s="11"/>
    </row>
    <row r="26" spans="1:18" x14ac:dyDescent="0.2">
      <c r="O26" s="11"/>
    </row>
    <row r="27" spans="1:18" x14ac:dyDescent="0.2">
      <c r="O27" s="11"/>
    </row>
    <row r="28" spans="1:18" x14ac:dyDescent="0.2">
      <c r="A28" s="26"/>
      <c r="O28" s="11"/>
    </row>
    <row r="29" spans="1:18" x14ac:dyDescent="0.2">
      <c r="A29" s="27"/>
      <c r="O29" s="11"/>
    </row>
    <row r="30" spans="1:18" x14ac:dyDescent="0.2">
      <c r="O30" s="11"/>
    </row>
  </sheetData>
  <sheetProtection password="CDE0" sheet="1" objects="1" scenarios="1"/>
  <mergeCells count="5">
    <mergeCell ref="J3:K3"/>
    <mergeCell ref="D7:G7"/>
    <mergeCell ref="A11:A12"/>
    <mergeCell ref="B11:K11"/>
    <mergeCell ref="B25:K25"/>
  </mergeCells>
  <conditionalFormatting sqref="B25:K25">
    <cfRule type="expression" dxfId="192" priority="3" stopIfTrue="1">
      <formula>AND(#REF!&gt;0, OR(MONTH(#REF!)&lt;&gt;7,YEAR(#REF!)&lt;&gt;2009,MONTH(#REF!)&lt;&gt;6,YEAR(#REF!)&lt;&gt;2010))</formula>
    </cfRule>
  </conditionalFormatting>
  <conditionalFormatting sqref="B13:K15 B17:K20 F16:K16">
    <cfRule type="expression" dxfId="191" priority="4" stopIfTrue="1">
      <formula>LEN(TRIM(B13))=0</formula>
    </cfRule>
  </conditionalFormatting>
  <conditionalFormatting sqref="D7:G7">
    <cfRule type="expression" dxfId="190" priority="5" stopIfTrue="1">
      <formula>MIN(R13:R20)=0</formula>
    </cfRule>
  </conditionalFormatting>
  <conditionalFormatting sqref="M13:M20">
    <cfRule type="expression" dxfId="189" priority="6" stopIfTrue="1">
      <formula>MAX(J13,0)&lt;&gt;M13</formula>
    </cfRule>
  </conditionalFormatting>
  <conditionalFormatting sqref="B21:K21">
    <cfRule type="expression" dxfId="188" priority="7" stopIfTrue="1">
      <formula>MAX(B20,0)&lt;&gt;B21</formula>
    </cfRule>
  </conditionalFormatting>
  <conditionalFormatting sqref="B17:E17">
    <cfRule type="expression" dxfId="187" priority="2" stopIfTrue="1">
      <formula>LEN(TRIM(B17))=0</formula>
    </cfRule>
  </conditionalFormatting>
  <conditionalFormatting sqref="C8">
    <cfRule type="expression" dxfId="186" priority="1" stopIfTrue="1">
      <formula>LEN(TRIM(C8))=0</formula>
    </cfRule>
  </conditionalFormatting>
  <printOptions horizontalCentered="1"/>
  <pageMargins left="0.75" right="0.75" top="1" bottom="1" header="0.5" footer="0.5"/>
  <pageSetup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7"/>
  <sheetViews>
    <sheetView zoomScaleNormal="100" workbookViewId="0">
      <selection activeCell="F27" sqref="F27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10" width="9.710937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39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E6" s="62" t="s">
        <v>24</v>
      </c>
      <c r="F6" s="62"/>
      <c r="G6" s="62"/>
    </row>
    <row r="7" spans="1:18" ht="12" customHeight="1" x14ac:dyDescent="0.2">
      <c r="B7" s="58" t="str">
        <f>PAGE1!B8</f>
        <v>Reporting Year:</v>
      </c>
      <c r="C7" s="60" t="str">
        <f>PAGE1!C8</f>
        <v>2017-2018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63" t="s">
        <v>6</v>
      </c>
      <c r="B9" s="68" t="s">
        <v>40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-9</v>
      </c>
      <c r="C11" s="17">
        <v>-9</v>
      </c>
      <c r="D11" s="17">
        <v>-9</v>
      </c>
      <c r="E11" s="17">
        <v>-9</v>
      </c>
      <c r="F11" s="17">
        <v>-9</v>
      </c>
      <c r="G11" s="17">
        <v>-9</v>
      </c>
      <c r="H11" s="17">
        <v>-9</v>
      </c>
      <c r="I11" s="17">
        <v>-9</v>
      </c>
      <c r="J11" s="17">
        <v>-9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16" t="s">
        <v>12</v>
      </c>
      <c r="B12" s="17">
        <v>-9</v>
      </c>
      <c r="C12" s="17">
        <v>-9</v>
      </c>
      <c r="D12" s="17">
        <v>-9</v>
      </c>
      <c r="E12" s="17">
        <v>-9</v>
      </c>
      <c r="F12" s="17">
        <v>-9</v>
      </c>
      <c r="G12" s="17">
        <v>-9</v>
      </c>
      <c r="H12" s="17">
        <v>-9</v>
      </c>
      <c r="I12" s="17">
        <v>-9</v>
      </c>
      <c r="J12" s="17">
        <v>-9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24.95" customHeight="1" x14ac:dyDescent="0.2">
      <c r="A13" s="16" t="s">
        <v>13</v>
      </c>
      <c r="B13" s="17">
        <v>-9</v>
      </c>
      <c r="C13" s="17">
        <v>-9</v>
      </c>
      <c r="D13" s="17">
        <v>-9</v>
      </c>
      <c r="E13" s="17">
        <v>-9</v>
      </c>
      <c r="F13" s="17">
        <v>-9</v>
      </c>
      <c r="G13" s="17">
        <v>-9</v>
      </c>
      <c r="H13" s="17">
        <v>-9</v>
      </c>
      <c r="I13" s="17">
        <v>-9</v>
      </c>
      <c r="J13" s="17">
        <v>-9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2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-9</v>
      </c>
      <c r="I14" s="17">
        <v>-9</v>
      </c>
      <c r="J14" s="17">
        <v>-9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-9</v>
      </c>
      <c r="C15" s="17">
        <v>-9</v>
      </c>
      <c r="D15" s="17">
        <v>-9</v>
      </c>
      <c r="E15" s="17">
        <v>-9</v>
      </c>
      <c r="F15" s="17">
        <v>-9</v>
      </c>
      <c r="G15" s="17">
        <v>-9</v>
      </c>
      <c r="H15" s="17">
        <v>-9</v>
      </c>
      <c r="I15" s="17">
        <v>-9</v>
      </c>
      <c r="J15" s="17">
        <v>-9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2</v>
      </c>
    </row>
    <row r="16" spans="1:18" ht="24.95" customHeight="1" x14ac:dyDescent="0.2">
      <c r="A16" s="19" t="s">
        <v>16</v>
      </c>
      <c r="B16" s="32">
        <v>-9</v>
      </c>
      <c r="C16" s="32">
        <v>-9</v>
      </c>
      <c r="D16" s="32">
        <v>-9</v>
      </c>
      <c r="E16" s="32">
        <v>-9</v>
      </c>
      <c r="F16" s="17">
        <v>-9</v>
      </c>
      <c r="G16" s="17">
        <v>-9</v>
      </c>
      <c r="H16" s="17">
        <v>-9</v>
      </c>
      <c r="I16" s="17">
        <v>-9</v>
      </c>
      <c r="J16" s="17">
        <v>-9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19" t="s">
        <v>17</v>
      </c>
      <c r="B17" s="17">
        <v>-9</v>
      </c>
      <c r="C17" s="17">
        <v>-9</v>
      </c>
      <c r="D17" s="17">
        <v>-9</v>
      </c>
      <c r="E17" s="17">
        <v>-9</v>
      </c>
      <c r="F17" s="17">
        <v>-9</v>
      </c>
      <c r="G17" s="17">
        <v>-9</v>
      </c>
      <c r="H17" s="17">
        <v>-9</v>
      </c>
      <c r="I17" s="17">
        <v>-9</v>
      </c>
      <c r="J17" s="17">
        <v>-9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19" t="s">
        <v>18</v>
      </c>
      <c r="B18" s="17">
        <v>-9</v>
      </c>
      <c r="C18" s="17">
        <v>-9</v>
      </c>
      <c r="D18" s="17">
        <v>-9</v>
      </c>
      <c r="E18" s="17">
        <v>-9</v>
      </c>
      <c r="F18" s="17">
        <v>-9</v>
      </c>
      <c r="G18" s="17">
        <v>-9</v>
      </c>
      <c r="H18" s="17">
        <v>-9</v>
      </c>
      <c r="I18" s="17">
        <v>-9</v>
      </c>
      <c r="J18" s="17">
        <v>-9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E6:G6"/>
    <mergeCell ref="A9:A10"/>
    <mergeCell ref="B9:K9"/>
  </mergeCells>
  <conditionalFormatting sqref="B11:K13 B15:K15 F14:K14 B17:K18 F16:K16">
    <cfRule type="expression" dxfId="151" priority="1" stopIfTrue="1">
      <formula>LEN(TRIM(B11))=0</formula>
    </cfRule>
  </conditionalFormatting>
  <conditionalFormatting sqref="E6:G6">
    <cfRule type="expression" dxfId="150" priority="2" stopIfTrue="1">
      <formula>MIN(R11:R18)=0</formula>
    </cfRule>
  </conditionalFormatting>
  <conditionalFormatting sqref="M11:M18">
    <cfRule type="expression" dxfId="149" priority="3" stopIfTrue="1">
      <formula>MAX(J11,0)&lt;&gt;M11</formula>
    </cfRule>
  </conditionalFormatting>
  <conditionalFormatting sqref="B19:K19">
    <cfRule type="expression" dxfId="148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7"/>
  <sheetViews>
    <sheetView zoomScaleNormal="100" workbookViewId="0">
      <selection activeCell="F25" sqref="F25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10" width="9.710937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41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7.45" customHeight="1" x14ac:dyDescent="0.2">
      <c r="B7" s="58" t="str">
        <f>PAGE1!B8</f>
        <v>Reporting Year:</v>
      </c>
      <c r="C7" s="60" t="str">
        <f>PAGE1!C8</f>
        <v>2017-2018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63" t="s">
        <v>6</v>
      </c>
      <c r="B9" s="68" t="s">
        <v>42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27</v>
      </c>
      <c r="C11" s="17">
        <v>24</v>
      </c>
      <c r="D11" s="17">
        <v>17</v>
      </c>
      <c r="E11" s="17">
        <v>9</v>
      </c>
      <c r="F11" s="17">
        <v>8</v>
      </c>
      <c r="G11" s="17">
        <v>2</v>
      </c>
      <c r="H11" s="17">
        <v>0</v>
      </c>
      <c r="I11" s="17">
        <v>0</v>
      </c>
      <c r="J11" s="17">
        <v>87</v>
      </c>
      <c r="K11" s="17">
        <v>-9</v>
      </c>
      <c r="M11" s="18">
        <f t="shared" ref="M11:M18" si="0">MAX(B11,0)+MAX(C11,0)+MAX(D11,0)+MAX(E11,0)+MAX(F11,0)+MAX(G11,0)+MAX(H11,0)+MAX(I11,0)</f>
        <v>87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3</v>
      </c>
      <c r="E12" s="17">
        <v>188</v>
      </c>
      <c r="F12" s="17">
        <v>130</v>
      </c>
      <c r="G12" s="17">
        <v>34</v>
      </c>
      <c r="H12" s="17">
        <v>39</v>
      </c>
      <c r="I12" s="17">
        <v>8</v>
      </c>
      <c r="J12" s="17">
        <v>402</v>
      </c>
      <c r="K12" s="17">
        <v>-9</v>
      </c>
      <c r="M12" s="18">
        <f t="shared" si="0"/>
        <v>402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13</v>
      </c>
      <c r="F13" s="17">
        <v>18</v>
      </c>
      <c r="G13" s="17">
        <v>11</v>
      </c>
      <c r="H13" s="17">
        <v>54</v>
      </c>
      <c r="I13" s="17">
        <v>10</v>
      </c>
      <c r="J13" s="17">
        <v>106</v>
      </c>
      <c r="K13" s="17">
        <v>-9</v>
      </c>
      <c r="M13" s="18">
        <f t="shared" si="0"/>
        <v>106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28</v>
      </c>
      <c r="I14" s="17">
        <v>13</v>
      </c>
      <c r="J14" s="17">
        <v>41</v>
      </c>
      <c r="K14" s="17">
        <v>-9</v>
      </c>
      <c r="M14" s="18">
        <f>MAX(F14,0)+MAX(G14,0)+MAX(H14,0)+MAX(I14,0)</f>
        <v>41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-9</v>
      </c>
      <c r="M15" s="18">
        <f t="shared" si="0"/>
        <v>1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58</v>
      </c>
      <c r="C16" s="32">
        <v>43</v>
      </c>
      <c r="D16" s="32">
        <v>34</v>
      </c>
      <c r="E16" s="32">
        <v>31</v>
      </c>
      <c r="F16" s="17">
        <v>18</v>
      </c>
      <c r="G16" s="17">
        <v>4</v>
      </c>
      <c r="H16" s="17">
        <v>4</v>
      </c>
      <c r="I16" s="17">
        <v>0</v>
      </c>
      <c r="J16" s="17">
        <v>192</v>
      </c>
      <c r="K16" s="17">
        <v>-9</v>
      </c>
      <c r="M16" s="18">
        <f t="shared" si="0"/>
        <v>192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7</v>
      </c>
      <c r="C17" s="17">
        <v>5</v>
      </c>
      <c r="D17" s="17">
        <v>7</v>
      </c>
      <c r="E17" s="17">
        <v>11</v>
      </c>
      <c r="F17" s="17">
        <v>7</v>
      </c>
      <c r="G17" s="17">
        <v>2</v>
      </c>
      <c r="H17" s="17">
        <v>3</v>
      </c>
      <c r="I17" s="17">
        <v>0</v>
      </c>
      <c r="J17" s="17">
        <v>42</v>
      </c>
      <c r="K17" s="17">
        <v>-9</v>
      </c>
      <c r="M17" s="18">
        <f t="shared" si="0"/>
        <v>42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93</v>
      </c>
      <c r="C18" s="17">
        <v>72</v>
      </c>
      <c r="D18" s="17">
        <v>61</v>
      </c>
      <c r="E18" s="17">
        <v>252</v>
      </c>
      <c r="F18" s="17">
        <v>181</v>
      </c>
      <c r="G18" s="17">
        <v>53</v>
      </c>
      <c r="H18" s="17">
        <v>128</v>
      </c>
      <c r="I18" s="17">
        <v>31</v>
      </c>
      <c r="J18" s="17">
        <v>871</v>
      </c>
      <c r="K18" s="17">
        <v>-9</v>
      </c>
      <c r="M18" s="18">
        <f t="shared" si="0"/>
        <v>871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93</v>
      </c>
      <c r="C19" s="23">
        <f>MAX(C11,0)+MAX(C12,0)+MAX(C13,0)+MAX(C15,0)+MAX(C16,0)+MAX(C17,0)</f>
        <v>72</v>
      </c>
      <c r="D19" s="23">
        <f>MAX(D11,0)+MAX(D12,0)+MAX(D13,0)+MAX(D15,0)+MAX(D16,0)+MAX(D17,0)</f>
        <v>61</v>
      </c>
      <c r="E19" s="23">
        <f>MAX(E11,0)+MAX(E12,0)+MAX(E13,0)+MAX(E15,0)+MAX(E16,0)+MAX(E17,0)</f>
        <v>252</v>
      </c>
      <c r="F19" s="23">
        <f t="shared" ref="F19:K19" si="1">MAX(F11,0)+MAX(F12,0)+MAX(F13,0)+MAX(F14,0)+MAX(F15,0)+MAX(F16,0)+MAX(F17,0)</f>
        <v>181</v>
      </c>
      <c r="G19" s="23">
        <f t="shared" si="1"/>
        <v>53</v>
      </c>
      <c r="H19" s="23">
        <f t="shared" si="1"/>
        <v>128</v>
      </c>
      <c r="I19" s="23">
        <f t="shared" si="1"/>
        <v>31</v>
      </c>
      <c r="J19" s="23">
        <f t="shared" si="1"/>
        <v>871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4">
    <mergeCell ref="J3:K3"/>
    <mergeCell ref="J5:K5"/>
    <mergeCell ref="A9:A10"/>
    <mergeCell ref="B9:K9"/>
  </mergeCells>
  <conditionalFormatting sqref="B11:K13 F14:K14 B15:K15 B17:K18 F16:K16">
    <cfRule type="expression" dxfId="147" priority="1" stopIfTrue="1">
      <formula>LEN(TRIM(B11))=0</formula>
    </cfRule>
  </conditionalFormatting>
  <conditionalFormatting sqref="M11:M18">
    <cfRule type="expression" dxfId="146" priority="2" stopIfTrue="1">
      <formula>MAX(J11,0)&lt;&gt;M11</formula>
    </cfRule>
  </conditionalFormatting>
  <conditionalFormatting sqref="B19:K19">
    <cfRule type="expression" dxfId="145" priority="3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7"/>
  <sheetViews>
    <sheetView zoomScaleNormal="100" workbookViewId="0">
      <selection activeCell="G28" sqref="G28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10" width="9.71093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D6" s="62" t="s">
        <v>24</v>
      </c>
      <c r="E6" s="62"/>
      <c r="F6" s="62"/>
    </row>
    <row r="7" spans="1:18" ht="18" customHeight="1" x14ac:dyDescent="0.2">
      <c r="B7" s="58" t="str">
        <f>PAGE1!B8</f>
        <v>Reporting Year:</v>
      </c>
      <c r="C7" s="60" t="str">
        <f>PAGE1!C8</f>
        <v>2017-2018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63" t="s">
        <v>6</v>
      </c>
      <c r="B9" s="68" t="s">
        <v>44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1</v>
      </c>
      <c r="C11" s="17">
        <v>1</v>
      </c>
      <c r="D11" s="17">
        <v>1</v>
      </c>
      <c r="E11" s="17">
        <v>1</v>
      </c>
      <c r="F11" s="17">
        <v>1</v>
      </c>
      <c r="G11" s="17">
        <v>0</v>
      </c>
      <c r="H11" s="17">
        <v>0</v>
      </c>
      <c r="I11" s="17">
        <v>0</v>
      </c>
      <c r="J11" s="17">
        <v>5</v>
      </c>
      <c r="K11" s="17">
        <v>-9</v>
      </c>
      <c r="M11" s="18">
        <f t="shared" ref="M11:M18" si="0">MAX(B11,0)+MAX(C11,0)+MAX(D11,0)+MAX(E11,0)+MAX(F11,0)+MAX(G11,0)+MAX(H11,0)+MAX(I11,0)</f>
        <v>5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13</v>
      </c>
      <c r="F12" s="17">
        <v>10</v>
      </c>
      <c r="G12" s="17">
        <v>2</v>
      </c>
      <c r="H12" s="17">
        <v>1</v>
      </c>
      <c r="I12" s="17">
        <v>0</v>
      </c>
      <c r="J12" s="17">
        <v>26</v>
      </c>
      <c r="K12" s="17">
        <v>-9</v>
      </c>
      <c r="M12" s="18">
        <f t="shared" si="0"/>
        <v>26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2</v>
      </c>
      <c r="G13" s="17">
        <v>0</v>
      </c>
      <c r="H13" s="17">
        <v>1</v>
      </c>
      <c r="I13" s="17">
        <v>2</v>
      </c>
      <c r="J13" s="17">
        <v>5</v>
      </c>
      <c r="K13" s="17">
        <v>-9</v>
      </c>
      <c r="M13" s="18">
        <f t="shared" si="0"/>
        <v>5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2</v>
      </c>
      <c r="I14" s="17">
        <v>0</v>
      </c>
      <c r="J14" s="17">
        <v>2</v>
      </c>
      <c r="K14" s="17">
        <v>-9</v>
      </c>
      <c r="M14" s="18">
        <f>MAX(F14,0)+MAX(G14,0)+MAX(H14,0)+MAX(I14,0)</f>
        <v>2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0</v>
      </c>
      <c r="I15" s="17">
        <v>0</v>
      </c>
      <c r="J15" s="17">
        <v>1</v>
      </c>
      <c r="K15" s="17">
        <v>-9</v>
      </c>
      <c r="M15" s="18">
        <f t="shared" si="0"/>
        <v>1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4</v>
      </c>
      <c r="C16" s="32">
        <v>3</v>
      </c>
      <c r="D16" s="32">
        <v>4</v>
      </c>
      <c r="E16" s="32">
        <v>3</v>
      </c>
      <c r="F16" s="17">
        <v>0</v>
      </c>
      <c r="G16" s="17">
        <v>1</v>
      </c>
      <c r="H16" s="17">
        <v>0</v>
      </c>
      <c r="I16" s="17">
        <v>0</v>
      </c>
      <c r="J16" s="17">
        <v>15</v>
      </c>
      <c r="K16" s="17">
        <v>-9</v>
      </c>
      <c r="M16" s="18">
        <f t="shared" si="0"/>
        <v>15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2</v>
      </c>
      <c r="D17" s="17">
        <v>0</v>
      </c>
      <c r="E17" s="17">
        <v>2</v>
      </c>
      <c r="F17" s="17">
        <v>1</v>
      </c>
      <c r="G17" s="17">
        <v>0</v>
      </c>
      <c r="H17" s="17">
        <v>0</v>
      </c>
      <c r="I17" s="17">
        <v>0</v>
      </c>
      <c r="J17" s="17">
        <v>5</v>
      </c>
      <c r="K17" s="17">
        <v>-9</v>
      </c>
      <c r="M17" s="18">
        <f t="shared" si="0"/>
        <v>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5</v>
      </c>
      <c r="C18" s="17">
        <v>6</v>
      </c>
      <c r="D18" s="17">
        <v>5</v>
      </c>
      <c r="E18" s="17">
        <v>19</v>
      </c>
      <c r="F18" s="17">
        <v>14</v>
      </c>
      <c r="G18" s="17">
        <v>4</v>
      </c>
      <c r="H18" s="17">
        <v>4</v>
      </c>
      <c r="I18" s="17">
        <v>2</v>
      </c>
      <c r="J18" s="17">
        <v>59</v>
      </c>
      <c r="K18" s="17">
        <v>-9</v>
      </c>
      <c r="M18" s="18">
        <f t="shared" si="0"/>
        <v>59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5</v>
      </c>
      <c r="C19" s="23">
        <f>MAX(C11,0)+MAX(C12,0)+MAX(C13,0)+MAX(C15,0)+MAX(C16,0)+MAX(C17,0)</f>
        <v>6</v>
      </c>
      <c r="D19" s="23">
        <f>MAX(D11,0)+MAX(D12,0)+MAX(D13,0)+MAX(D15,0)+MAX(D16,0)+MAX(D17,0)</f>
        <v>5</v>
      </c>
      <c r="E19" s="23">
        <f>MAX(E11,0)+MAX(E12,0)+MAX(E13,0)+MAX(E15,0)+MAX(E16,0)+MAX(E17,0)</f>
        <v>19</v>
      </c>
      <c r="F19" s="23">
        <f t="shared" ref="F19:K19" si="1">MAX(F11,0)+MAX(F12,0)+MAX(F13,0)+MAX(F14,0)+MAX(F15,0)+MAX(F16,0)+MAX(F17,0)</f>
        <v>14</v>
      </c>
      <c r="G19" s="23">
        <f t="shared" si="1"/>
        <v>4</v>
      </c>
      <c r="H19" s="23">
        <f t="shared" si="1"/>
        <v>4</v>
      </c>
      <c r="I19" s="23">
        <f t="shared" si="1"/>
        <v>2</v>
      </c>
      <c r="J19" s="23">
        <f t="shared" si="1"/>
        <v>59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1:K13 B15:K15 F14:K14 B17:K18 F16:K16">
    <cfRule type="expression" dxfId="144" priority="1" stopIfTrue="1">
      <formula>LEN(TRIM(B11))=0</formula>
    </cfRule>
  </conditionalFormatting>
  <conditionalFormatting sqref="D6:F6">
    <cfRule type="expression" dxfId="143" priority="2" stopIfTrue="1">
      <formula>MIN(R11:R18)=0</formula>
    </cfRule>
  </conditionalFormatting>
  <conditionalFormatting sqref="M11:M18">
    <cfRule type="expression" dxfId="142" priority="3" stopIfTrue="1">
      <formula>MAX(J11,0)&lt;&gt;M11</formula>
    </cfRule>
  </conditionalFormatting>
  <conditionalFormatting sqref="B19:K19">
    <cfRule type="expression" dxfId="141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34"/>
  <sheetViews>
    <sheetView zoomScaleNormal="100" workbookViewId="0">
      <selection activeCell="D23" sqref="D23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10" width="9.710937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45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E6" s="30"/>
      <c r="F6" s="8"/>
    </row>
    <row r="7" spans="1:18" ht="19.899999999999999" customHeight="1" x14ac:dyDescent="0.2">
      <c r="B7" s="58" t="str">
        <f>PAGE1!B8</f>
        <v>Reporting Year:</v>
      </c>
      <c r="C7" s="60" t="str">
        <f>PAGE1!C8</f>
        <v>2017-2018</v>
      </c>
      <c r="D7" s="62" t="s">
        <v>24</v>
      </c>
      <c r="E7" s="62"/>
      <c r="F7" s="62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63" t="s">
        <v>6</v>
      </c>
      <c r="B9" s="65" t="s">
        <v>47</v>
      </c>
      <c r="C9" s="66"/>
      <c r="D9" s="66"/>
      <c r="E9" s="66"/>
      <c r="F9" s="66"/>
      <c r="G9" s="66"/>
      <c r="H9" s="66"/>
      <c r="I9" s="66"/>
      <c r="J9" s="66"/>
      <c r="K9" s="67"/>
      <c r="N9" s="69" t="s">
        <v>48</v>
      </c>
    </row>
    <row r="10" spans="1:18" s="2" customFormat="1" ht="26.1" customHeight="1" x14ac:dyDescent="0.2">
      <c r="A10" s="64"/>
      <c r="B10" s="33">
        <v>14</v>
      </c>
      <c r="C10" s="33">
        <v>15</v>
      </c>
      <c r="D10" s="33">
        <v>16</v>
      </c>
      <c r="E10" s="33">
        <v>17</v>
      </c>
      <c r="F10" s="33">
        <v>18</v>
      </c>
      <c r="G10" s="33">
        <v>19</v>
      </c>
      <c r="H10" s="33">
        <v>20</v>
      </c>
      <c r="I10" s="33">
        <v>21</v>
      </c>
      <c r="J10" s="34" t="s">
        <v>8</v>
      </c>
      <c r="K10" s="34" t="s">
        <v>9</v>
      </c>
      <c r="L10"/>
      <c r="M10" s="14" t="s">
        <v>10</v>
      </c>
      <c r="N10" s="69"/>
      <c r="O10" s="28"/>
    </row>
    <row r="11" spans="1:18" ht="39.950000000000003" customHeight="1" x14ac:dyDescent="0.2">
      <c r="A11" s="16" t="s">
        <v>11</v>
      </c>
      <c r="B11" s="17">
        <v>311</v>
      </c>
      <c r="C11" s="17">
        <v>219</v>
      </c>
      <c r="D11" s="17">
        <v>261</v>
      </c>
      <c r="E11" s="17">
        <v>194</v>
      </c>
      <c r="F11" s="17">
        <v>86</v>
      </c>
      <c r="G11" s="17">
        <v>13</v>
      </c>
      <c r="H11" s="17">
        <v>5</v>
      </c>
      <c r="I11" s="17">
        <v>0</v>
      </c>
      <c r="J11" s="17">
        <v>1089</v>
      </c>
      <c r="K11" s="17">
        <v>-9</v>
      </c>
      <c r="M11" s="18">
        <f t="shared" ref="M11:M18" si="0">MAX(B11,0)+MAX(C11,0)+MAX(D11,0)+MAX(E11,0)+MAX(F11,0)+MAX(G11,0)+MAX(H11,0)+MAX(I11,0)</f>
        <v>1089</v>
      </c>
      <c r="N11" s="18">
        <f>MAX(PAGE1!J13,0)+MAX(PAGE2!J13,0)+MAX(PAGE3!J12,0)+MAX(PAGE4!J12,0)+MAX(PAGE5!J12,0)+MAX(PAGE6!J12,0)+MAX(PAGE7!J12,0)+MAX(PAGE8!J12,0)+MAX(PAGE9!J11,0)+MAX(PAGE10!J11,0)+MAX(PAGE11!J11,0)+MAX(PAGE12!J11,0)</f>
        <v>1089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25</v>
      </c>
      <c r="E12" s="17">
        <v>1872</v>
      </c>
      <c r="F12" s="17">
        <v>1281</v>
      </c>
      <c r="G12" s="17">
        <v>265</v>
      </c>
      <c r="H12" s="17">
        <v>149</v>
      </c>
      <c r="I12" s="17">
        <v>22</v>
      </c>
      <c r="J12" s="17">
        <v>3614</v>
      </c>
      <c r="K12" s="17">
        <v>-9</v>
      </c>
      <c r="M12" s="18">
        <f t="shared" si="0"/>
        <v>3614</v>
      </c>
      <c r="N12" s="18">
        <f>MAX(PAGE1!J14,0)+MAX(PAGE2!J14,0)+MAX(PAGE3!J13,0)+MAX(PAGE4!J13,0)+MAX(PAGE5!J13,0)+MAX(PAGE6!J13,0)+MAX(PAGE7!J13,0)+MAX(PAGE8!J13,0)+MAX(PAGE9!J12,0)+MAX(PAGE10!J12,0)+MAX(PAGE11!J12,0)+MAX(PAGE12!J12,0)</f>
        <v>3614</v>
      </c>
      <c r="P12" s="35"/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3</v>
      </c>
      <c r="D13" s="17">
        <v>23</v>
      </c>
      <c r="E13" s="17">
        <v>89</v>
      </c>
      <c r="F13" s="17">
        <v>118</v>
      </c>
      <c r="G13" s="17">
        <v>61</v>
      </c>
      <c r="H13" s="17">
        <v>169</v>
      </c>
      <c r="I13" s="17">
        <v>39</v>
      </c>
      <c r="J13" s="17">
        <v>502</v>
      </c>
      <c r="K13" s="17">
        <v>-9</v>
      </c>
      <c r="M13" s="18">
        <f t="shared" si="0"/>
        <v>502</v>
      </c>
      <c r="N13" s="18">
        <f>MAX(PAGE1!J15,0)+MAX(PAGE2!J15,0)+MAX(PAGE3!J14,0)+MAX(PAGE4!J14,0)+MAX(PAGE5!J14,0)+MAX(PAGE6!J14,0)+MAX(PAGE7!J14,0)+MAX(PAGE8!J14,0)+MAX(PAGE9!J13,0)+MAX(PAGE10!J13,0)+MAX(PAGE11!J13,0)+MAX(PAGE12!J13,0)</f>
        <v>502</v>
      </c>
      <c r="P13" s="35"/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 t="s">
        <v>112</v>
      </c>
      <c r="C14" s="20" t="s">
        <v>112</v>
      </c>
      <c r="D14" s="20" t="s">
        <v>112</v>
      </c>
      <c r="E14" s="20" t="s">
        <v>112</v>
      </c>
      <c r="F14" s="17">
        <v>-9</v>
      </c>
      <c r="G14" s="17">
        <v>-9</v>
      </c>
      <c r="H14" s="17">
        <v>105</v>
      </c>
      <c r="I14" s="17">
        <v>42</v>
      </c>
      <c r="J14" s="17">
        <v>147</v>
      </c>
      <c r="K14" s="17">
        <v>-9</v>
      </c>
      <c r="M14" s="18">
        <f>MAX(F14,0)+MAX(G14,0)+MAX(H14,0)+MAX(I14,0)</f>
        <v>147</v>
      </c>
      <c r="N14" s="18">
        <f>MAX(PAGE1!J16,0)+MAX(PAGE2!J16,0)+MAX(PAGE3!J15,0)+MAX(PAGE4!J15,0)+MAX(PAGE5!J15,0)+MAX(PAGE6!J15,0)+MAX(PAGE7!J15,0)+MAX(PAGE8!J15,0)+MAX(PAGE9!J14,0)+MAX(PAGE10!J14,0)+MAX(PAGE11!J14,0)+MAX(PAGE12!J14,0)</f>
        <v>147</v>
      </c>
      <c r="P14" s="35"/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1</v>
      </c>
      <c r="C15" s="17">
        <v>1</v>
      </c>
      <c r="D15" s="17">
        <v>6</v>
      </c>
      <c r="E15" s="17">
        <v>5</v>
      </c>
      <c r="F15" s="17">
        <v>6</v>
      </c>
      <c r="G15" s="17">
        <v>3</v>
      </c>
      <c r="H15" s="17">
        <v>0</v>
      </c>
      <c r="I15" s="17">
        <v>0</v>
      </c>
      <c r="J15" s="17">
        <v>22</v>
      </c>
      <c r="K15" s="17">
        <v>-9</v>
      </c>
      <c r="M15" s="18">
        <f t="shared" si="0"/>
        <v>22</v>
      </c>
      <c r="N15" s="18">
        <f>MAX(PAGE1!J17,0)+MAX(PAGE2!J17,0)+MAX(PAGE3!J16,0)+MAX(PAGE4!J16,0)+MAX(PAGE5!J16,0)+MAX(PAGE6!J16,0)+MAX(PAGE7!J16,0)+MAX(PAGE8!J16,0)+MAX(PAGE9!J15,0)+MAX(PAGE10!J15,0)+MAX(PAGE11!J15,0)+MAX(PAGE12!J15,0)</f>
        <v>22</v>
      </c>
      <c r="P15" s="35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17">
        <v>843</v>
      </c>
      <c r="C16" s="17">
        <v>860</v>
      </c>
      <c r="D16" s="17">
        <v>720</v>
      </c>
      <c r="E16" s="17">
        <v>486</v>
      </c>
      <c r="F16" s="17">
        <v>160</v>
      </c>
      <c r="G16" s="17">
        <v>50</v>
      </c>
      <c r="H16" s="17">
        <v>13</v>
      </c>
      <c r="I16" s="17">
        <v>3</v>
      </c>
      <c r="J16" s="17">
        <v>3135</v>
      </c>
      <c r="K16" s="17">
        <v>-9</v>
      </c>
      <c r="M16" s="18">
        <f t="shared" si="0"/>
        <v>3135</v>
      </c>
      <c r="N16" s="18">
        <f>MAX(PAGE1!J18,0)+MAX(PAGE2!J18,0)+MAX(PAGE3!J17,0)+MAX(PAGE4!J17,0)+MAX(PAGE5!J17,0)+MAX(PAGE6!J17,0)+MAX(PAGE7!J17,0)+MAX(PAGE8!J17,0)+MAX(PAGE9!J16,0)+MAX(PAGE10!J16,0)+MAX(PAGE11!J16,0)+MAX(PAGE12!J16,0)</f>
        <v>3135</v>
      </c>
      <c r="P16" s="35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87</v>
      </c>
      <c r="C17" s="17">
        <v>135</v>
      </c>
      <c r="D17" s="17">
        <v>202</v>
      </c>
      <c r="E17" s="17">
        <v>318</v>
      </c>
      <c r="F17" s="17">
        <v>222</v>
      </c>
      <c r="G17" s="17">
        <v>84</v>
      </c>
      <c r="H17" s="17">
        <v>20</v>
      </c>
      <c r="I17" s="17">
        <v>2</v>
      </c>
      <c r="J17" s="17">
        <v>1070</v>
      </c>
      <c r="K17" s="17">
        <v>-9</v>
      </c>
      <c r="M17" s="18">
        <f t="shared" si="0"/>
        <v>1070</v>
      </c>
      <c r="N17" s="18">
        <f>MAX(PAGE1!J19,0)+MAX(PAGE2!J19,0)+MAX(PAGE3!J18,0)+MAX(PAGE4!J18,0)+MAX(PAGE5!J18,0)+MAX(PAGE6!J18,0)+MAX(PAGE7!J18,0)+MAX(PAGE8!J18,0)+MAX(PAGE9!J17,0)+MAX(PAGE10!J17,0)+MAX(PAGE11!J17,0)+MAX(PAGE12!J17,0)</f>
        <v>1070</v>
      </c>
      <c r="P17" s="35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1242</v>
      </c>
      <c r="C18" s="17">
        <v>1218</v>
      </c>
      <c r="D18" s="17">
        <v>1237</v>
      </c>
      <c r="E18" s="17">
        <v>2964</v>
      </c>
      <c r="F18" s="17">
        <v>1873</v>
      </c>
      <c r="G18" s="17">
        <v>476</v>
      </c>
      <c r="H18" s="17">
        <v>461</v>
      </c>
      <c r="I18" s="17">
        <v>108</v>
      </c>
      <c r="J18" s="17">
        <v>9579</v>
      </c>
      <c r="K18" s="17">
        <v>-9</v>
      </c>
      <c r="M18" s="18">
        <f t="shared" si="0"/>
        <v>9579</v>
      </c>
      <c r="N18" s="18">
        <f>MAX(PAGE1!J20,0)+MAX(PAGE2!J20,0)+MAX(PAGE3!J19,0)+MAX(PAGE4!J19,0)+MAX(PAGE5!J19,0)+MAX(PAGE6!J19,0)+MAX(PAGE7!J19,0)+MAX(PAGE8!J19,0)+MAX(PAGE9!J18,0)+MAX(PAGE10!J18,0)+MAX(PAGE11!J18,0)+MAX(PAGE12!J18,0)</f>
        <v>9579</v>
      </c>
      <c r="P18" s="35"/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1242</v>
      </c>
      <c r="C19" s="23">
        <f>MAX(C11,0)+MAX(C12,0)+MAX(C13,0)+MAX(C15,0)+MAX(C16,0)+MAX(C17,0)</f>
        <v>1218</v>
      </c>
      <c r="D19" s="23">
        <f>MAX(D11,0)+MAX(D12,0)+MAX(D13,0)+MAX(D15,0)+MAX(D16,0)+MAX(D17,0)</f>
        <v>1237</v>
      </c>
      <c r="E19" s="23">
        <f>MAX(E11,0)+MAX(E12,0)+MAX(E13,0)+MAX(E15,0)+MAX(E16,0)+MAX(E17,0)</f>
        <v>2964</v>
      </c>
      <c r="F19" s="23">
        <f t="shared" ref="F19:K19" si="1">MAX(F11,0)+MAX(F12,0)+MAX(F13,0)+MAX(F14,0)+MAX(F15,0)+MAX(F16,0)+MAX(F17,0)</f>
        <v>1873</v>
      </c>
      <c r="G19" s="23">
        <f t="shared" si="1"/>
        <v>476</v>
      </c>
      <c r="H19" s="23">
        <f t="shared" si="1"/>
        <v>461</v>
      </c>
      <c r="I19" s="23">
        <f t="shared" si="1"/>
        <v>108</v>
      </c>
      <c r="J19" s="23">
        <f t="shared" si="1"/>
        <v>9579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5" spans="1:18" ht="28.5" customHeight="1" x14ac:dyDescent="0.2">
      <c r="A25" s="70" t="s">
        <v>6</v>
      </c>
      <c r="B25" s="72" t="s">
        <v>49</v>
      </c>
      <c r="C25" s="73"/>
      <c r="D25" s="73"/>
      <c r="E25" s="73"/>
      <c r="F25" s="73"/>
      <c r="G25" s="73"/>
      <c r="H25" s="73"/>
      <c r="I25" s="73"/>
      <c r="J25" s="73"/>
      <c r="K25" s="74"/>
    </row>
    <row r="26" spans="1:18" ht="33.6" customHeight="1" x14ac:dyDescent="0.2">
      <c r="A26" s="71"/>
      <c r="B26" s="36">
        <v>14</v>
      </c>
      <c r="C26" s="36">
        <v>15</v>
      </c>
      <c r="D26" s="36">
        <v>16</v>
      </c>
      <c r="E26" s="36">
        <v>17</v>
      </c>
      <c r="F26" s="36">
        <v>18</v>
      </c>
      <c r="G26" s="36">
        <v>19</v>
      </c>
      <c r="H26" s="36">
        <v>20</v>
      </c>
      <c r="I26" s="36">
        <v>21</v>
      </c>
      <c r="J26" s="37" t="s">
        <v>8</v>
      </c>
      <c r="K26" s="37" t="s">
        <v>9</v>
      </c>
    </row>
    <row r="27" spans="1:18" ht="28.9" customHeight="1" x14ac:dyDescent="0.2">
      <c r="A27" s="38" t="s">
        <v>11</v>
      </c>
      <c r="B27" s="39">
        <f>MAX(PAGE1!B13,0)+MAX(PAGE2!B13,0)+MAX(PAGE3!B12,0)+MAX(PAGE4!B12,0)
+MAX(PAGE5!B12,0)+MAX(PAGE6!B12,0)+MAX(PAGE7!B12,0)+MAX(PAGE8!B12,0)
+MAX(PAGE9!B11,0)+MAX(PAGE10!B11,0)+MAX(PAGE11!B11,0)+MAX(PAGE12!B11,0)</f>
        <v>311</v>
      </c>
      <c r="C27" s="39">
        <f>MAX(PAGE1!C13,0)+MAX(PAGE2!C13,0)+MAX(PAGE3!C12,0)+MAX(PAGE4!C12,0)
+MAX(PAGE5!C12,0)+MAX(PAGE6!C12,0)+MAX(PAGE7!C12,0)+MAX(PAGE8!C12,0)
+MAX(PAGE9!C11,0)+MAX(PAGE10!C11,0)+MAX(PAGE11!C11,0)+MAX(PAGE12!C11,0)</f>
        <v>219</v>
      </c>
      <c r="D27" s="39">
        <f>MAX(PAGE1!D13,0)+MAX(PAGE2!D13,0)+MAX(PAGE3!D12,0)+MAX(PAGE4!D12,0)
+MAX(PAGE5!D12,0)+MAX(PAGE6!D12,0)+MAX(PAGE7!D12,0)+MAX(PAGE8!D12,0)
+MAX(PAGE9!D11,0)+MAX(PAGE10!D11,0)+MAX(PAGE11!D11,0)+MAX(PAGE12!D11,0)</f>
        <v>261</v>
      </c>
      <c r="E27" s="39">
        <f>MAX(PAGE1!E13,0)+MAX(PAGE2!E13,0)+MAX(PAGE3!E12,0)+MAX(PAGE4!E12,0)
+MAX(PAGE5!E12,0)+MAX(PAGE6!E12,0)+MAX(PAGE7!E12,0)+MAX(PAGE8!E12,0)
+MAX(PAGE9!E11,0)+MAX(PAGE10!E11,0)+MAX(PAGE11!E11,0)+MAX(PAGE12!E11,0)</f>
        <v>194</v>
      </c>
      <c r="F27" s="39">
        <f>MAX(PAGE1!F13,0)+MAX(PAGE2!F13,0)+MAX(PAGE3!F12,0)+MAX(PAGE4!F12,0)
+MAX(PAGE5!F12,0)+MAX(PAGE6!F12,0)+MAX(PAGE7!F12,0)+MAX(PAGE8!F12,0)
+MAX(PAGE9!F11,0)+MAX(PAGE10!F11,0)+MAX(PAGE11!F11,0)+MAX(PAGE12!F11,0)</f>
        <v>86</v>
      </c>
      <c r="G27" s="39">
        <f>MAX(PAGE1!G13,0)+MAX(PAGE2!G13,0)+MAX(PAGE3!G12,0)+MAX(PAGE4!G12,0)
+MAX(PAGE5!G12,0)+MAX(PAGE6!G12,0)+MAX(PAGE7!G12,0)+MAX(PAGE8!G12,0)
+MAX(PAGE9!G11,0)+MAX(PAGE10!G11,0)+MAX(PAGE11!G11,0)+MAX(PAGE12!G11,0)</f>
        <v>13</v>
      </c>
      <c r="H27" s="39">
        <f>MAX(PAGE1!H13,0)+MAX(PAGE2!H13,0)+MAX(PAGE3!H12,0)+MAX(PAGE4!H12,0)
+MAX(PAGE5!H12,0)+MAX(PAGE6!H12,0)+MAX(PAGE7!H12,0)+MAX(PAGE8!H12,0)
+MAX(PAGE9!H11,0)+MAX(PAGE10!H11,0)+MAX(PAGE11!H11,0)+MAX(PAGE12!H11,0)</f>
        <v>5</v>
      </c>
      <c r="I27" s="39">
        <f>MAX(PAGE1!I13,0)+MAX(PAGE2!I13,0)+MAX(PAGE3!I12,0)+MAX(PAGE4!I12,0)
+MAX(PAGE5!I12,0)+MAX(PAGE6!I12,0)+MAX(PAGE7!I12,0)+MAX(PAGE8!I12,0)
+MAX(PAGE9!I11,0)+MAX(PAGE10!I11,0)+MAX(PAGE11!I11,0)+MAX(PAGE12!I11,0)</f>
        <v>0</v>
      </c>
      <c r="J27" s="39">
        <f>MAX(PAGE1!J13,0)+MAX(PAGE2!J13,0)+MAX(PAGE3!J12,0)+MAX(PAGE4!J12,0)
+MAX(PAGE5!J12,0)+MAX(PAGE6!J12,0)+MAX(PAGE7!J12,0)+MAX(PAGE8!J12,0)
+MAX(PAGE9!J11,0)+MAX(PAGE10!J11,0)+MAX(PAGE11!J11,0)+MAX(PAGE12!J11,0)</f>
        <v>1089</v>
      </c>
      <c r="K27" s="39">
        <f>MAX(PAGE1!K13,0)+MAX(PAGE2!K13,0)+MAX(PAGE3!K12,0)+MAX(PAGE4!K12,0)
+MAX(PAGE5!K12,0)+MAX(PAGE6!K12,0)+MAX(PAGE7!K12,0)+MAX(PAGE8!K12,0)
+MAX(PAGE9!K11,0)+MAX(PAGE10!K11,0)+MAX(PAGE11!K11,0)+MAX(PAGE12!K11,0)</f>
        <v>0</v>
      </c>
    </row>
    <row r="28" spans="1:18" ht="34.9" customHeight="1" x14ac:dyDescent="0.2">
      <c r="A28" s="38" t="s">
        <v>12</v>
      </c>
      <c r="B28" s="39">
        <f>MAX(PAGE1!B14,0)+MAX(PAGE2!B14,0)+MAX(PAGE3!B13,0)+MAX(PAGE4!B13,0)
+MAX(PAGE5!B13,0)+MAX(PAGE6!B13,0)+MAX(PAGE7!B13,0)+MAX(PAGE8!B13,0)
+MAX(PAGE9!B12,0)+MAX(PAGE10!B12,0)+MAX(PAGE11!B12,0)+MAX(PAGE12!B12,0)</f>
        <v>0</v>
      </c>
      <c r="C28" s="39">
        <f>MAX(PAGE1!C14,0)+MAX(PAGE2!C14,0)+MAX(PAGE3!C13,0)+MAX(PAGE4!C13,0)
+MAX(PAGE5!C13,0)+MAX(PAGE6!C13,0)+MAX(PAGE7!C13,0)+MAX(PAGE8!C13,0)
+MAX(PAGE9!C12,0)+MAX(PAGE10!C12,0)+MAX(PAGE11!C12,0)+MAX(PAGE12!C12,0)</f>
        <v>0</v>
      </c>
      <c r="D28" s="39">
        <f>MAX(PAGE1!D14,0)+MAX(PAGE2!D14,0)+MAX(PAGE3!D13,0)+MAX(PAGE4!D13,0)
+MAX(PAGE5!D13,0)+MAX(PAGE6!D13,0)+MAX(PAGE7!D13,0)+MAX(PAGE8!D13,0)
+MAX(PAGE9!D12,0)+MAX(PAGE10!D12,0)+MAX(PAGE11!D12,0)+MAX(PAGE12!D12,0)</f>
        <v>25</v>
      </c>
      <c r="E28" s="39">
        <f>MAX(PAGE1!E14,0)+MAX(PAGE2!E14,0)+MAX(PAGE3!E13,0)+MAX(PAGE4!E13,0)
+MAX(PAGE5!E13,0)+MAX(PAGE6!E13,0)+MAX(PAGE7!E13,0)+MAX(PAGE8!E13,0)
+MAX(PAGE9!E12,0)+MAX(PAGE10!E12,0)+MAX(PAGE11!E12,0)+MAX(PAGE12!E12,0)</f>
        <v>1872</v>
      </c>
      <c r="F28" s="39">
        <f>MAX(PAGE1!F14,0)+MAX(PAGE2!F14,0)+MAX(PAGE3!F13,0)+MAX(PAGE4!F13,0)
+MAX(PAGE5!F13,0)+MAX(PAGE6!F13,0)+MAX(PAGE7!F13,0)+MAX(PAGE8!F13,0)
+MAX(PAGE9!F12,0)+MAX(PAGE10!F12,0)+MAX(PAGE11!F12,0)+MAX(PAGE12!F12,0)</f>
        <v>1281</v>
      </c>
      <c r="G28" s="39">
        <f>MAX(PAGE1!G14,0)+MAX(PAGE2!G14,0)+MAX(PAGE3!G13,0)+MAX(PAGE4!G13,0)
+MAX(PAGE5!G13,0)+MAX(PAGE6!G13,0)+MAX(PAGE7!G13,0)+MAX(PAGE8!G13,0)
+MAX(PAGE9!G12,0)+MAX(PAGE10!G12,0)+MAX(PAGE11!G12,0)+MAX(PAGE12!G12,0)</f>
        <v>265</v>
      </c>
      <c r="H28" s="39">
        <f>MAX(PAGE1!H14,0)+MAX(PAGE2!H14,0)+MAX(PAGE3!H13,0)+MAX(PAGE4!H13,0)
+MAX(PAGE5!H13,0)+MAX(PAGE6!H13,0)+MAX(PAGE7!H13,0)+MAX(PAGE8!H13,0)
+MAX(PAGE9!H12,0)+MAX(PAGE10!H12,0)+MAX(PAGE11!H12,0)+MAX(PAGE12!H12,0)</f>
        <v>149</v>
      </c>
      <c r="I28" s="39">
        <f>MAX(PAGE1!I14,0)+MAX(PAGE2!I14,0)+MAX(PAGE3!I13,0)+MAX(PAGE4!I13,0)
+MAX(PAGE5!I13,0)+MAX(PAGE6!I13,0)+MAX(PAGE7!I13,0)+MAX(PAGE8!I13,0)
+MAX(PAGE9!I12,0)+MAX(PAGE10!I12,0)+MAX(PAGE11!I12,0)+MAX(PAGE12!I12,0)</f>
        <v>22</v>
      </c>
      <c r="J28" s="39">
        <f>MAX(PAGE1!J14,0)+MAX(PAGE2!J14,0)+MAX(PAGE3!J13,0)+MAX(PAGE4!J13,0)
+MAX(PAGE5!J13,0)+MAX(PAGE6!J13,0)+MAX(PAGE7!J13,0)+MAX(PAGE8!J13,0)
+MAX(PAGE9!J12,0)+MAX(PAGE10!J12,0)+MAX(PAGE11!J12,0)+MAX(PAGE12!J12,0)</f>
        <v>3614</v>
      </c>
      <c r="K28" s="39">
        <f>MAX(PAGE1!K14,0)+MAX(PAGE2!K14,0)+MAX(PAGE3!K13,0)+MAX(PAGE4!K13,0)
+MAX(PAGE5!K13,0)+MAX(PAGE6!K13,0)+MAX(PAGE7!K13,0)+MAX(PAGE8!K13,0)
+MAX(PAGE9!K12,0)+MAX(PAGE10!K12,0)+MAX(PAGE11!K12,0)+MAX(PAGE12!K12,0)</f>
        <v>0</v>
      </c>
    </row>
    <row r="29" spans="1:18" ht="25.5" customHeight="1" x14ac:dyDescent="0.2">
      <c r="A29" s="38" t="s">
        <v>13</v>
      </c>
      <c r="B29" s="39">
        <f>MAX(PAGE1!B15,0)+MAX(PAGE2!B15,0)+MAX(PAGE3!B14,0)+MAX(PAGE4!B14,0)
+MAX(PAGE5!B14,0)+MAX(PAGE6!B14,0)+MAX(PAGE7!B14,0)+MAX(PAGE8!B14,0)
+MAX(PAGE9!B13,0)+MAX(PAGE10!B13,0)+MAX(PAGE11!B13,0)+MAX(PAGE12!B13,0)</f>
        <v>0</v>
      </c>
      <c r="C29" s="39">
        <f>MAX(PAGE1!C15,0)+MAX(PAGE2!C15,0)+MAX(PAGE3!C14,0)+MAX(PAGE4!C14,0)
+MAX(PAGE5!C14,0)+MAX(PAGE6!C14,0)+MAX(PAGE7!C14,0)+MAX(PAGE8!C14,0)
+MAX(PAGE9!C13,0)+MAX(PAGE10!C13,0)+MAX(PAGE11!C13,0)+MAX(PAGE12!C13,0)</f>
        <v>3</v>
      </c>
      <c r="D29" s="39">
        <f>MAX(PAGE1!D15,0)+MAX(PAGE2!D15,0)+MAX(PAGE3!D14,0)+MAX(PAGE4!D14,0)
+MAX(PAGE5!D14,0)+MAX(PAGE6!D14,0)+MAX(PAGE7!D14,0)+MAX(PAGE8!D14,0)
+MAX(PAGE9!D13,0)+MAX(PAGE10!D13,0)+MAX(PAGE11!D13,0)+MAX(PAGE12!D13,0)</f>
        <v>23</v>
      </c>
      <c r="E29" s="39">
        <f>MAX(PAGE1!E15,0)+MAX(PAGE2!E15,0)+MAX(PAGE3!E14,0)+MAX(PAGE4!E14,0)
+MAX(PAGE5!E14,0)+MAX(PAGE6!E14,0)+MAX(PAGE7!E14,0)+MAX(PAGE8!E14,0)
+MAX(PAGE9!E13,0)+MAX(PAGE10!E13,0)+MAX(PAGE11!E13,0)+MAX(PAGE12!E13,0)</f>
        <v>89</v>
      </c>
      <c r="F29" s="39">
        <f>MAX(PAGE1!F15,0)+MAX(PAGE2!F15,0)+MAX(PAGE3!F14,0)+MAX(PAGE4!F14,0)
+MAX(PAGE5!F14,0)+MAX(PAGE6!F14,0)+MAX(PAGE7!F14,0)+MAX(PAGE8!F14,0)
+MAX(PAGE9!F13,0)+MAX(PAGE10!F13,0)+MAX(PAGE11!F13,0)+MAX(PAGE12!F13,0)</f>
        <v>118</v>
      </c>
      <c r="G29" s="39">
        <f>MAX(PAGE1!G15,0)+MAX(PAGE2!G15,0)+MAX(PAGE3!G14,0)+MAX(PAGE4!G14,0)
+MAX(PAGE5!G14,0)+MAX(PAGE6!G14,0)+MAX(PAGE7!G14,0)+MAX(PAGE8!G14,0)
+MAX(PAGE9!G13,0)+MAX(PAGE10!G13,0)+MAX(PAGE11!G13,0)+MAX(PAGE12!G13,0)</f>
        <v>61</v>
      </c>
      <c r="H29" s="39">
        <f>MAX(PAGE1!H15,0)+MAX(PAGE2!H15,0)+MAX(PAGE3!H14,0)+MAX(PAGE4!H14,0)
+MAX(PAGE5!H14,0)+MAX(PAGE6!H14,0)+MAX(PAGE7!H14,0)+MAX(PAGE8!H14,0)
+MAX(PAGE9!H13,0)+MAX(PAGE10!H13,0)+MAX(PAGE11!H13,0)+MAX(PAGE12!H13,0)</f>
        <v>169</v>
      </c>
      <c r="I29" s="39">
        <f>MAX(PAGE1!I15,0)+MAX(PAGE2!I15,0)+MAX(PAGE3!I14,0)+MAX(PAGE4!I14,0)
+MAX(PAGE5!I14,0)+MAX(PAGE6!I14,0)+MAX(PAGE7!I14,0)+MAX(PAGE8!I14,0)
+MAX(PAGE9!I13,0)+MAX(PAGE10!I13,0)+MAX(PAGE11!I13,0)+MAX(PAGE12!I13,0)</f>
        <v>39</v>
      </c>
      <c r="J29" s="39">
        <f>MAX(PAGE1!J15,0)+MAX(PAGE2!J15,0)+MAX(PAGE3!J14,0)+MAX(PAGE4!J14,0)
+MAX(PAGE5!J14,0)+MAX(PAGE6!J14,0)+MAX(PAGE7!J14,0)+MAX(PAGE8!J14,0)
+MAX(PAGE9!J13,0)+MAX(PAGE10!J13,0)+MAX(PAGE11!J13,0)+MAX(PAGE12!J13,0)</f>
        <v>502</v>
      </c>
      <c r="K29" s="39">
        <f>MAX(PAGE1!K15,0)+MAX(PAGE2!K15,0)+MAX(PAGE3!K14,0)+MAX(PAGE4!K14,0)
+MAX(PAGE5!K14,0)+MAX(PAGE6!K14,0)+MAX(PAGE7!K14,0)+MAX(PAGE8!K14,0)
+MAX(PAGE9!K13,0)+MAX(PAGE10!K13,0)+MAX(PAGE11!K13,0)+MAX(PAGE12!K13,0)</f>
        <v>0</v>
      </c>
    </row>
    <row r="30" spans="1:18" ht="22.5" customHeight="1" x14ac:dyDescent="0.2">
      <c r="A30" s="40" t="s">
        <v>14</v>
      </c>
      <c r="B30" s="41" t="s">
        <v>0</v>
      </c>
      <c r="C30" s="41" t="s">
        <v>0</v>
      </c>
      <c r="D30" s="41" t="s">
        <v>0</v>
      </c>
      <c r="E30" s="41" t="s">
        <v>0</v>
      </c>
      <c r="F30" s="39">
        <f>MAX(PAGE1!F16,0)+MAX(PAGE2!F16,0)+MAX(PAGE3!F15,0)+MAX(PAGE4!F15,0)
+MAX(PAGE5!F15,0)+MAX(PAGE6!F15,0)+MAX(PAGE7!F15,0)+MAX(PAGE8!F15,0)
+MAX(PAGE9!F14,0)+MAX(PAGE10!F14,0)+MAX(PAGE11!F14,0)+MAX(PAGE12!F14,0)</f>
        <v>0</v>
      </c>
      <c r="G30" s="39">
        <f>MAX(PAGE1!G16,0)+MAX(PAGE2!G16,0)+MAX(PAGE3!G15,0)+MAX(PAGE4!G15,0)
+MAX(PAGE5!G15,0)+MAX(PAGE6!G15,0)+MAX(PAGE7!G15,0)+MAX(PAGE8!G15,0)
+MAX(PAGE9!G14,0)+MAX(PAGE10!G14,0)+MAX(PAGE11!G14,0)+MAX(PAGE12!G14,0)</f>
        <v>0</v>
      </c>
      <c r="H30" s="39">
        <f>MAX(PAGE1!H16,0)+MAX(PAGE2!H16,0)+MAX(PAGE3!H15,0)+MAX(PAGE4!H15,0)
+MAX(PAGE5!H15,0)+MAX(PAGE6!H15,0)+MAX(PAGE7!H15,0)+MAX(PAGE8!H15,0)
+MAX(PAGE9!H14,0)+MAX(PAGE10!H14,0)+MAX(PAGE11!H14,0)+MAX(PAGE12!H14,0)</f>
        <v>105</v>
      </c>
      <c r="I30" s="39">
        <f>MAX(PAGE1!I16,0)+MAX(PAGE2!I16,0)+MAX(PAGE3!I15,0)+MAX(PAGE4!I15,0)
+MAX(PAGE5!I15,0)+MAX(PAGE6!I15,0)+MAX(PAGE7!I15,0)+MAX(PAGE8!I15,0)
+MAX(PAGE9!I14,0)+MAX(PAGE10!I14,0)+MAX(PAGE11!I14,0)+MAX(PAGE12!I14,0)</f>
        <v>42</v>
      </c>
      <c r="J30" s="39">
        <f>MAX(PAGE1!J16,0)+MAX(PAGE2!J16,0)+MAX(PAGE3!J15,0)+MAX(PAGE4!J15,0)
+MAX(PAGE5!J15,0)+MAX(PAGE6!J15,0)+MAX(PAGE7!J15,0)+MAX(PAGE8!J15,0)
+MAX(PAGE9!J14,0)+MAX(PAGE10!J14,0)+MAX(PAGE11!J14,0)+MAX(PAGE12!J14,0)</f>
        <v>147</v>
      </c>
      <c r="K30" s="39">
        <f>MAX(PAGE1!K16,0)+MAX(PAGE2!K16,0)+MAX(PAGE3!K15,0)+MAX(PAGE4!K15,0)
+MAX(PAGE5!K15,0)+MAX(PAGE6!K15,0)+MAX(PAGE7!K15,0)+MAX(PAGE8!K15,0)
+MAX(PAGE9!K14,0)+MAX(PAGE10!K14,0)+MAX(PAGE11!K14,0)+MAX(PAGE12!K14,0)</f>
        <v>0</v>
      </c>
    </row>
    <row r="31" spans="1:18" ht="24.75" customHeight="1" x14ac:dyDescent="0.2">
      <c r="A31" s="40" t="s">
        <v>15</v>
      </c>
      <c r="B31" s="39">
        <f>MAX(PAGE1!B17,0)+MAX(PAGE2!B17,0)+MAX(PAGE3!B16,0)+MAX(PAGE4!B16,0)
+MAX(PAGE5!B16,0)+MAX(PAGE6!B16,0)+MAX(PAGE7!B16,0)+MAX(PAGE8!B16,0)
+MAX(PAGE9!B15,0)+MAX(PAGE10!B15,0)+MAX(PAGE11!B15,0)+MAX(PAGE12!B15,0)</f>
        <v>1</v>
      </c>
      <c r="C31" s="39">
        <f>MAX(PAGE1!C17,0)+MAX(PAGE2!C17,0)+MAX(PAGE3!C16,0)+MAX(PAGE4!C16,0)
+MAX(PAGE5!C16,0)+MAX(PAGE6!C16,0)+MAX(PAGE7!C16,0)+MAX(PAGE8!C16,0)
+MAX(PAGE9!C15,0)+MAX(PAGE10!C15,0)+MAX(PAGE11!C15,0)+MAX(PAGE12!C15,0)</f>
        <v>1</v>
      </c>
      <c r="D31" s="39">
        <f>MAX(PAGE1!D17,0)+MAX(PAGE2!D17,0)+MAX(PAGE3!D16,0)+MAX(PAGE4!D16,0)
+MAX(PAGE5!D16,0)+MAX(PAGE6!D16,0)+MAX(PAGE7!D16,0)+MAX(PAGE8!D16,0)
+MAX(PAGE9!D15,0)+MAX(PAGE10!D15,0)+MAX(PAGE11!D15,0)+MAX(PAGE12!D15,0)</f>
        <v>6</v>
      </c>
      <c r="E31" s="39">
        <f>MAX(PAGE1!E17,0)+MAX(PAGE2!E17,0)+MAX(PAGE3!E16,0)+MAX(PAGE4!E16,0)
+MAX(PAGE5!E16,0)+MAX(PAGE6!E16,0)+MAX(PAGE7!E16,0)+MAX(PAGE8!E16,0)
+MAX(PAGE9!E15,0)+MAX(PAGE10!E15,0)+MAX(PAGE11!E15,0)+MAX(PAGE12!E15,0)</f>
        <v>5</v>
      </c>
      <c r="F31" s="39">
        <f>MAX(PAGE1!F17,0)+MAX(PAGE2!F17,0)+MAX(PAGE3!F16,0)+MAX(PAGE4!F16,0)
+MAX(PAGE5!F16,0)+MAX(PAGE6!F16,0)+MAX(PAGE7!F16,0)+MAX(PAGE8!F16,0)
+MAX(PAGE9!F15,0)+MAX(PAGE10!F15,0)+MAX(PAGE11!F15,0)+MAX(PAGE12!F15,0)</f>
        <v>6</v>
      </c>
      <c r="G31" s="39">
        <f>MAX(PAGE1!G17,0)+MAX(PAGE2!G17,0)+MAX(PAGE3!G16,0)+MAX(PAGE4!G16,0)
+MAX(PAGE5!G16,0)+MAX(PAGE6!G16,0)+MAX(PAGE7!G16,0)+MAX(PAGE8!G16,0)
+MAX(PAGE9!G15,0)+MAX(PAGE10!G15,0)+MAX(PAGE11!G15,0)+MAX(PAGE12!G15,0)</f>
        <v>3</v>
      </c>
      <c r="H31" s="39">
        <f>MAX(PAGE1!H17,0)+MAX(PAGE2!H17,0)+MAX(PAGE3!H16,0)+MAX(PAGE4!H16,0)
+MAX(PAGE5!H16,0)+MAX(PAGE6!H16,0)+MAX(PAGE7!H16,0)+MAX(PAGE8!H16,0)
+MAX(PAGE9!H15,0)+MAX(PAGE10!H15,0)+MAX(PAGE11!H15,0)+MAX(PAGE12!H15,0)</f>
        <v>0</v>
      </c>
      <c r="I31" s="39">
        <f>MAX(PAGE1!I17,0)+MAX(PAGE2!I17,0)+MAX(PAGE3!I16,0)+MAX(PAGE4!I16,0)
+MAX(PAGE5!I16,0)+MAX(PAGE6!I16,0)+MAX(PAGE7!I16,0)+MAX(PAGE8!I16,0)
+MAX(PAGE9!I15,0)+MAX(PAGE10!I15,0)+MAX(PAGE11!I15,0)+MAX(PAGE12!I15,0)</f>
        <v>0</v>
      </c>
      <c r="J31" s="39">
        <f>MAX(PAGE1!J17,0)+MAX(PAGE2!J17,0)+MAX(PAGE3!J16,0)+MAX(PAGE4!J16,0)
+MAX(PAGE5!J16,0)+MAX(PAGE6!J16,0)+MAX(PAGE7!J16,0)+MAX(PAGE8!J16,0)
+MAX(PAGE9!J15,0)+MAX(PAGE10!J15,0)+MAX(PAGE11!J15,0)+MAX(PAGE12!J15,0)</f>
        <v>22</v>
      </c>
      <c r="K31" s="39">
        <f>MAX(PAGE1!K17,0)+MAX(PAGE2!K17,0)+MAX(PAGE3!K16,0)+MAX(PAGE4!K16,0)
+MAX(PAGE5!K16,0)+MAX(PAGE6!K16,0)+MAX(PAGE7!K16,0)+MAX(PAGE8!K16,0)
+MAX(PAGE9!K15,0)+MAX(PAGE10!K15,0)+MAX(PAGE11!K15,0)+MAX(PAGE12!K15,0)</f>
        <v>0</v>
      </c>
    </row>
    <row r="32" spans="1:18" ht="22.5" customHeight="1" x14ac:dyDescent="0.2">
      <c r="A32" s="40" t="s">
        <v>16</v>
      </c>
      <c r="B32" s="39">
        <f>MAX(PAGE1!B18,0)+MAX(PAGE2!B18,0)+MAX(PAGE3!B17,0)+MAX(PAGE4!B17,0)
+MAX(PAGE5!B17,0)+MAX(PAGE6!B17,0)+MAX(PAGE7!B17,0)+MAX(PAGE8!B17,0)
+MAX(PAGE9!B16,0)+MAX(PAGE10!B16,0)+MAX(PAGE11!B16,0)+MAX(PAGE12!B16,0)</f>
        <v>843</v>
      </c>
      <c r="C32" s="39">
        <f>MAX(PAGE1!C18,0)+MAX(PAGE2!C18,0)+MAX(PAGE3!C17,0)+MAX(PAGE4!C17,0)
+MAX(PAGE5!C17,0)+MAX(PAGE6!C17,0)+MAX(PAGE7!C17,0)+MAX(PAGE8!C17,0)
+MAX(PAGE9!C16,0)+MAX(PAGE10!C16,0)+MAX(PAGE11!C16,0)+MAX(PAGE12!C16,0)</f>
        <v>860</v>
      </c>
      <c r="D32" s="39">
        <f>MAX(PAGE1!D18,0)+MAX(PAGE2!D18,0)+MAX(PAGE3!D17,0)+MAX(PAGE4!D17,0)
+MAX(PAGE5!D17,0)+MAX(PAGE6!D17,0)+MAX(PAGE7!D17,0)+MAX(PAGE8!D17,0)
+MAX(PAGE9!D16,0)+MAX(PAGE10!D16,0)+MAX(PAGE11!D16,0)+MAX(PAGE12!D16,0)</f>
        <v>720</v>
      </c>
      <c r="E32" s="39">
        <f>MAX(PAGE1!E18,0)+MAX(PAGE2!E18,0)+MAX(PAGE3!E17,0)+MAX(PAGE4!E17,0)
+MAX(PAGE5!E17,0)+MAX(PAGE6!E17,0)+MAX(PAGE7!E17,0)+MAX(PAGE8!E17,0)
+MAX(PAGE9!E16,0)+MAX(PAGE10!E16,0)+MAX(PAGE11!E16,0)+MAX(PAGE12!E16,0)</f>
        <v>486</v>
      </c>
      <c r="F32" s="39">
        <f>MAX(PAGE1!F18,0)+MAX(PAGE2!F18,0)+MAX(PAGE3!F17,0)+MAX(PAGE4!F17,0)
+MAX(PAGE5!F17,0)+MAX(PAGE6!F17,0)+MAX(PAGE7!F17,0)+MAX(PAGE8!F17,0)
+MAX(PAGE9!F16,0)+MAX(PAGE10!F16,0)+MAX(PAGE11!F16,0)+MAX(PAGE12!F16,0)</f>
        <v>160</v>
      </c>
      <c r="G32" s="39">
        <f>MAX(PAGE1!G18,0)+MAX(PAGE2!G18,0)+MAX(PAGE3!G17,0)+MAX(PAGE4!G17,0)
+MAX(PAGE5!G17,0)+MAX(PAGE6!G17,0)+MAX(PAGE7!G17,0)+MAX(PAGE8!G17,0)
+MAX(PAGE9!G16,0)+MAX(PAGE10!G16,0)+MAX(PAGE11!G16,0)+MAX(PAGE12!G16,0)</f>
        <v>50</v>
      </c>
      <c r="H32" s="39">
        <f>MAX(PAGE1!H18,0)+MAX(PAGE2!H18,0)+MAX(PAGE3!H17,0)+MAX(PAGE4!H17,0)
+MAX(PAGE5!H17,0)+MAX(PAGE6!H17,0)+MAX(PAGE7!H17,0)+MAX(PAGE8!H17,0)
+MAX(PAGE9!H16,0)+MAX(PAGE10!H16,0)+MAX(PAGE11!H16,0)+MAX(PAGE12!H16,0)</f>
        <v>13</v>
      </c>
      <c r="I32" s="39">
        <f>MAX(PAGE1!I18,0)+MAX(PAGE2!I18,0)+MAX(PAGE3!I17,0)+MAX(PAGE4!I17,0)
+MAX(PAGE5!I17,0)+MAX(PAGE6!I17,0)+MAX(PAGE7!I17,0)+MAX(PAGE8!I17,0)
+MAX(PAGE9!I16,0)+MAX(PAGE10!I16,0)+MAX(PAGE11!I16,0)+MAX(PAGE12!I16,0)</f>
        <v>3</v>
      </c>
      <c r="J32" s="39">
        <f>MAX(PAGE1!J18,0)+MAX(PAGE2!J18,0)+MAX(PAGE3!J17,0)+MAX(PAGE4!J17,0)
+MAX(PAGE5!J17,0)+MAX(PAGE6!J17,0)+MAX(PAGE7!J17,0)+MAX(PAGE8!J17,0)
+MAX(PAGE9!J16,0)+MAX(PAGE10!J16,0)+MAX(PAGE11!J16,0)+MAX(PAGE12!J16,0)</f>
        <v>3135</v>
      </c>
      <c r="K32" s="39">
        <f>MAX(PAGE1!K18,0)+MAX(PAGE2!K18,0)+MAX(PAGE3!K17,0)+MAX(PAGE4!K17,0)
+MAX(PAGE5!K17,0)+MAX(PAGE6!K17,0)+MAX(PAGE7!K17,0)+MAX(PAGE8!K17,0)
+MAX(PAGE9!K16,0)+MAX(PAGE10!K16,0)+MAX(PAGE11!K16,0)+MAX(PAGE12!K16,0)</f>
        <v>0</v>
      </c>
    </row>
    <row r="33" spans="1:11" ht="23.25" customHeight="1" x14ac:dyDescent="0.2">
      <c r="A33" s="40" t="s">
        <v>17</v>
      </c>
      <c r="B33" s="39">
        <f>MAX(PAGE1!B19,0)+MAX(PAGE2!B19,0)+MAX(PAGE3!B18,0)+MAX(PAGE4!B18,0)
+MAX(PAGE5!B18,0)+MAX(PAGE6!B18,0)+MAX(PAGE7!B18,0)+MAX(PAGE8!B18,0)
+MAX(PAGE9!B17,0)+MAX(PAGE10!B17,0)+MAX(PAGE11!B17,0)+MAX(PAGE12!B17,0)</f>
        <v>87</v>
      </c>
      <c r="C33" s="39">
        <f>MAX(PAGE1!C19,0)+MAX(PAGE2!C19,0)+MAX(PAGE3!C18,0)+MAX(PAGE4!C18,0)
+MAX(PAGE5!C18,0)+MAX(PAGE6!C18,0)+MAX(PAGE7!C18,0)+MAX(PAGE8!C18,0)
+MAX(PAGE9!C17,0)+MAX(PAGE10!C17,0)+MAX(PAGE11!C17,0)+MAX(PAGE12!C17,0)</f>
        <v>135</v>
      </c>
      <c r="D33" s="39">
        <f>MAX(PAGE1!D19,0)+MAX(PAGE2!D19,0)+MAX(PAGE3!D18,0)+MAX(PAGE4!D18,0)
+MAX(PAGE5!D18,0)+MAX(PAGE6!D18,0)+MAX(PAGE7!D18,0)+MAX(PAGE8!D18,0)
+MAX(PAGE9!D17,0)+MAX(PAGE10!D17,0)+MAX(PAGE11!D17,0)+MAX(PAGE12!D17,0)</f>
        <v>202</v>
      </c>
      <c r="E33" s="39">
        <f>MAX(PAGE1!E19,0)+MAX(PAGE2!E19,0)+MAX(PAGE3!E18,0)+MAX(PAGE4!E18,0)
+MAX(PAGE5!E18,0)+MAX(PAGE6!E18,0)+MAX(PAGE7!E18,0)+MAX(PAGE8!E18,0)
+MAX(PAGE9!E17,0)+MAX(PAGE10!E17,0)+MAX(PAGE11!E17,0)+MAX(PAGE12!E17,0)</f>
        <v>318</v>
      </c>
      <c r="F33" s="39">
        <f>MAX(PAGE1!F19,0)+MAX(PAGE2!F19,0)+MAX(PAGE3!F18,0)+MAX(PAGE4!F18,0)
+MAX(PAGE5!F18,0)+MAX(PAGE6!F18,0)+MAX(PAGE7!F18,0)+MAX(PAGE8!F18,0)
+MAX(PAGE9!F17,0)+MAX(PAGE10!F17,0)+MAX(PAGE11!F17,0)+MAX(PAGE12!F17,0)</f>
        <v>222</v>
      </c>
      <c r="G33" s="39">
        <f>MAX(PAGE1!G19,0)+MAX(PAGE2!G19,0)+MAX(PAGE3!G18,0)+MAX(PAGE4!G18,0)
+MAX(PAGE5!G18,0)+MAX(PAGE6!G18,0)+MAX(PAGE7!G18,0)+MAX(PAGE8!G18,0)
+MAX(PAGE9!G17,0)+MAX(PAGE10!G17,0)+MAX(PAGE11!G17,0)+MAX(PAGE12!G17,0)</f>
        <v>84</v>
      </c>
      <c r="H33" s="39">
        <f>MAX(PAGE1!H19,0)+MAX(PAGE2!H19,0)+MAX(PAGE3!H18,0)+MAX(PAGE4!H18,0)
+MAX(PAGE5!H18,0)+MAX(PAGE6!H18,0)+MAX(PAGE7!H18,0)+MAX(PAGE8!H18,0)
+MAX(PAGE9!H17,0)+MAX(PAGE10!H17,0)+MAX(PAGE11!H17,0)+MAX(PAGE12!H17,0)</f>
        <v>20</v>
      </c>
      <c r="I33" s="39">
        <f>MAX(PAGE1!I19,0)+MAX(PAGE2!I19,0)+MAX(PAGE3!I18,0)+MAX(PAGE4!I18,0)
+MAX(PAGE5!I18,0)+MAX(PAGE6!I18,0)+MAX(PAGE7!I18,0)+MAX(PAGE8!I18,0)
+MAX(PAGE9!I17,0)+MAX(PAGE10!I17,0)+MAX(PAGE11!I17,0)+MAX(PAGE12!I17,0)</f>
        <v>2</v>
      </c>
      <c r="J33" s="39">
        <f>MAX(PAGE1!J19,0)+MAX(PAGE2!J19,0)+MAX(PAGE3!J18,0)+MAX(PAGE4!J18,0)
+MAX(PAGE5!J18,0)+MAX(PAGE6!J18,0)+MAX(PAGE7!J18,0)+MAX(PAGE8!J18,0)
+MAX(PAGE9!J17,0)+MAX(PAGE10!J17,0)+MAX(PAGE11!J17,0)+MAX(PAGE12!J17,0)</f>
        <v>1070</v>
      </c>
      <c r="K33" s="39">
        <f>MAX(PAGE1!K19,0)+MAX(PAGE2!K19,0)+MAX(PAGE3!K18,0)+MAX(PAGE4!K18,0)
+MAX(PAGE5!K18,0)+MAX(PAGE6!K18,0)+MAX(PAGE7!K18,0)+MAX(PAGE8!K18,0)
+MAX(PAGE9!K17,0)+MAX(PAGE10!K17,0)+MAX(PAGE11!K17,0)+MAX(PAGE12!K17,0)</f>
        <v>0</v>
      </c>
    </row>
    <row r="34" spans="1:11" ht="25.5" customHeight="1" x14ac:dyDescent="0.2">
      <c r="A34" s="40" t="s">
        <v>18</v>
      </c>
      <c r="B34" s="39">
        <f>MAX(PAGE1!B20,0)+MAX(PAGE2!B20,0)+MAX(PAGE3!B19,0)+MAX(PAGE4!B19,0)
+MAX(PAGE5!B19,0)+MAX(PAGE6!B19,0)+MAX(PAGE7!B19,0)+MAX(PAGE8!B19,0)
+MAX(PAGE9!B18,0)+MAX(PAGE10!B18,0)+MAX(PAGE11!B18,0)+MAX(PAGE12!B18,0)</f>
        <v>1242</v>
      </c>
      <c r="C34" s="39">
        <f>MAX(PAGE1!C20,0)+MAX(PAGE2!C20,0)+MAX(PAGE3!C19,0)+MAX(PAGE4!C19,0)
+MAX(PAGE5!C19,0)+MAX(PAGE6!C19,0)+MAX(PAGE7!C19,0)+MAX(PAGE8!C19,0)
+MAX(PAGE9!C18,0)+MAX(PAGE10!C18,0)+MAX(PAGE11!C18,0)+MAX(PAGE12!C18,0)</f>
        <v>1218</v>
      </c>
      <c r="D34" s="39">
        <f>MAX(PAGE1!D20,0)+MAX(PAGE2!D20,0)+MAX(PAGE3!D19,0)+MAX(PAGE4!D19,0)
+MAX(PAGE5!D19,0)+MAX(PAGE6!D19,0)+MAX(PAGE7!D19,0)+MAX(PAGE8!D19,0)
+MAX(PAGE9!D18,0)+MAX(PAGE10!D18,0)+MAX(PAGE11!D18,0)+MAX(PAGE12!D18,0)</f>
        <v>1237</v>
      </c>
      <c r="E34" s="39">
        <f>MAX(PAGE1!E20,0)+MAX(PAGE2!E20,0)+MAX(PAGE3!E19,0)+MAX(PAGE4!E19,0)
+MAX(PAGE5!E19,0)+MAX(PAGE6!E19,0)+MAX(PAGE7!E19,0)+MAX(PAGE8!E19,0)
+MAX(PAGE9!E18,0)+MAX(PAGE10!E18,0)+MAX(PAGE11!E18,0)+MAX(PAGE12!E18,0)</f>
        <v>2964</v>
      </c>
      <c r="F34" s="39">
        <f>MAX(PAGE1!F20,0)+MAX(PAGE2!F20,0)+MAX(PAGE3!F19,0)+MAX(PAGE4!F19,0)
+MAX(PAGE5!F19,0)+MAX(PAGE6!F19,0)+MAX(PAGE7!F19,0)+MAX(PAGE8!F19,0)
+MAX(PAGE9!F18,0)+MAX(PAGE10!F18,0)+MAX(PAGE11!F18,0)+MAX(PAGE12!F18,0)</f>
        <v>1873</v>
      </c>
      <c r="G34" s="39">
        <f>MAX(PAGE1!G20,0)+MAX(PAGE2!G20,0)+MAX(PAGE3!G19,0)+MAX(PAGE4!G19,0)
+MAX(PAGE5!G19,0)+MAX(PAGE6!G19,0)+MAX(PAGE7!G19,0)+MAX(PAGE8!G19,0)
+MAX(PAGE9!G18,0)+MAX(PAGE10!G18,0)+MAX(PAGE11!G18,0)+MAX(PAGE12!G18,0)</f>
        <v>476</v>
      </c>
      <c r="H34" s="39">
        <f>MAX(PAGE1!H20,0)+MAX(PAGE2!H20,0)+MAX(PAGE3!H19,0)+MAX(PAGE4!H19,0)
+MAX(PAGE5!H19,0)+MAX(PAGE6!H19,0)+MAX(PAGE7!H19,0)+MAX(PAGE8!H19,0)
+MAX(PAGE9!H18,0)+MAX(PAGE10!H18,0)+MAX(PAGE11!H18,0)+MAX(PAGE12!H18,0)</f>
        <v>461</v>
      </c>
      <c r="I34" s="39">
        <f>MAX(PAGE1!I20,0)+MAX(PAGE2!I20,0)+MAX(PAGE3!I19,0)+MAX(PAGE4!I19,0)
+MAX(PAGE5!I19,0)+MAX(PAGE6!I19,0)+MAX(PAGE7!I19,0)+MAX(PAGE8!I19,0)
+MAX(PAGE9!I18,0)+MAX(PAGE10!I18,0)+MAX(PAGE11!I18,0)+MAX(PAGE12!I18,0)</f>
        <v>108</v>
      </c>
      <c r="J34" s="39">
        <f>MAX(PAGE1!J20,0)+MAX(PAGE2!J20,0)+MAX(PAGE3!J19,0)+MAX(PAGE4!J19,0)
+MAX(PAGE5!J19,0)+MAX(PAGE6!J19,0)+MAX(PAGE7!J19,0)+MAX(PAGE8!J19,0)
+MAX(PAGE9!J18,0)+MAX(PAGE10!J18,0)+MAX(PAGE11!J18,0)+MAX(PAGE12!J18,0)</f>
        <v>9579</v>
      </c>
      <c r="K34" s="39">
        <f>MAX(PAGE1!K20,0)+MAX(PAGE2!K20,0)+MAX(PAGE3!K19,0)+MAX(PAGE4!K19,0)
+MAX(PAGE5!K19,0)+MAX(PAGE6!K19,0)+MAX(PAGE7!K19,0)+MAX(PAGE8!K19,0)
+MAX(PAGE9!K18,0)+MAX(PAGE10!K18,0)+MAX(PAGE11!K18,0)+MAX(PAGE12!K18,0)</f>
        <v>0</v>
      </c>
    </row>
  </sheetData>
  <sheetProtection password="CDE0" sheet="1" objects="1" scenarios="1"/>
  <mergeCells count="8">
    <mergeCell ref="N9:N10"/>
    <mergeCell ref="A25:A26"/>
    <mergeCell ref="B25:K25"/>
    <mergeCell ref="J3:K3"/>
    <mergeCell ref="J5:K5"/>
    <mergeCell ref="D7:F7"/>
    <mergeCell ref="A9:A10"/>
    <mergeCell ref="B9:K9"/>
  </mergeCells>
  <conditionalFormatting sqref="N11:N18">
    <cfRule type="cellIs" dxfId="140" priority="6" stopIfTrue="1" operator="notEqual">
      <formula>MAX(J11,0)</formula>
    </cfRule>
  </conditionalFormatting>
  <conditionalFormatting sqref="F14">
    <cfRule type="expression" dxfId="139" priority="7" stopIfTrue="1">
      <formula>LEN(TRIM(F14))=0</formula>
    </cfRule>
  </conditionalFormatting>
  <conditionalFormatting sqref="D7:F7">
    <cfRule type="expression" dxfId="138" priority="8" stopIfTrue="1">
      <formula>MIN(R11:R18)=0</formula>
    </cfRule>
  </conditionalFormatting>
  <conditionalFormatting sqref="M12:M17">
    <cfRule type="expression" dxfId="137" priority="9" stopIfTrue="1">
      <formula>MAX(J12,0)&lt;&gt;M12</formula>
    </cfRule>
  </conditionalFormatting>
  <conditionalFormatting sqref="B19:K19">
    <cfRule type="expression" dxfId="136" priority="10" stopIfTrue="1">
      <formula>MAX(B18,0)&lt;&gt;B19</formula>
    </cfRule>
  </conditionalFormatting>
  <conditionalFormatting sqref="M11 M18">
    <cfRule type="expression" dxfId="135" priority="11" stopIfTrue="1">
      <formula>MAX(J11,0)&lt;&gt;M11</formula>
    </cfRule>
  </conditionalFormatting>
  <conditionalFormatting sqref="B27:K29 F30:K30 B31:K34">
    <cfRule type="expression" dxfId="134" priority="12" stopIfTrue="1">
      <formula>MAX(B11,0)&lt;&gt;B27</formula>
    </cfRule>
  </conditionalFormatting>
  <conditionalFormatting sqref="M14">
    <cfRule type="expression" dxfId="133" priority="5" stopIfTrue="1">
      <formula>MAX(J14,0)&lt;&gt;M14</formula>
    </cfRule>
  </conditionalFormatting>
  <conditionalFormatting sqref="B14">
    <cfRule type="expression" dxfId="132" priority="4" stopIfTrue="1">
      <formula>LEN(TRIM(B14))=0</formula>
    </cfRule>
  </conditionalFormatting>
  <conditionalFormatting sqref="C14">
    <cfRule type="expression" dxfId="131" priority="3" stopIfTrue="1">
      <formula>LEN(TRIM(C14))=0</formula>
    </cfRule>
  </conditionalFormatting>
  <conditionalFormatting sqref="D14">
    <cfRule type="expression" dxfId="130" priority="2" stopIfTrue="1">
      <formula>LEN(TRIM(D14))=0</formula>
    </cfRule>
  </conditionalFormatting>
  <conditionalFormatting sqref="E14">
    <cfRule type="expression" dxfId="129" priority="1" stopIfTrue="1">
      <formula>LEN(TRIM(E14))=0</formula>
    </cfRule>
  </conditionalFormatting>
  <pageMargins left="0.75" right="0.75" top="1" bottom="1" header="0.5" footer="0.5"/>
  <pageSetup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28"/>
  <sheetViews>
    <sheetView zoomScaleNormal="100" workbookViewId="0">
      <selection activeCell="H21" sqref="H21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J1" s="61" t="s">
        <v>50</v>
      </c>
      <c r="K1" s="61"/>
      <c r="O1" s="28"/>
    </row>
    <row r="2" spans="1:15" s="2" customFormat="1" ht="13.15" customHeight="1" x14ac:dyDescent="0.2">
      <c r="A2" s="4"/>
      <c r="F2" s="5"/>
      <c r="O2" s="28"/>
    </row>
    <row r="3" spans="1:15" s="2" customFormat="1" ht="13.15" customHeight="1" x14ac:dyDescent="0.2">
      <c r="A3" s="4"/>
      <c r="J3" s="61"/>
      <c r="K3" s="61"/>
      <c r="O3" s="28"/>
    </row>
    <row r="4" spans="1:15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5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5" ht="12" customHeight="1" x14ac:dyDescent="0.2">
      <c r="E6" s="30"/>
      <c r="F6" s="8"/>
    </row>
    <row r="7" spans="1:15" ht="18.600000000000001" customHeight="1" x14ac:dyDescent="0.2">
      <c r="B7" s="58" t="str">
        <f>PAGE1!B8</f>
        <v>Reporting Year:</v>
      </c>
      <c r="C7" s="60" t="str">
        <f>PAGE1!C8</f>
        <v>2017-2018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63" t="s">
        <v>6</v>
      </c>
      <c r="B9" s="75" t="s">
        <v>52</v>
      </c>
      <c r="C9" s="66"/>
      <c r="D9" s="66"/>
      <c r="E9" s="66"/>
      <c r="F9" s="66"/>
      <c r="G9" s="66"/>
      <c r="H9" s="66"/>
      <c r="I9" s="66"/>
      <c r="J9" s="67"/>
      <c r="K9" s="10"/>
    </row>
    <row r="10" spans="1:15" s="2" customFormat="1" ht="26.1" customHeight="1" x14ac:dyDescent="0.2">
      <c r="A10" s="64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8"/>
    </row>
    <row r="11" spans="1:15" ht="39.950000000000003" customHeight="1" x14ac:dyDescent="0.2">
      <c r="A11" s="16" t="s">
        <v>11</v>
      </c>
      <c r="B11" s="42">
        <f>IF(MIN(PAGE13!B11,PAGE13!J11) &lt;=0,0,PAGE13!B11/PAGE13!J11)</f>
        <v>0.28558310376492196</v>
      </c>
      <c r="C11" s="42">
        <f>IF(MIN(PAGE13!C11,PAGE13!J11) &lt;=0,0,PAGE13!C11/PAGE13!J11)</f>
        <v>0.20110192837465565</v>
      </c>
      <c r="D11" s="42">
        <f>IF(MIN(PAGE13!D11,PAGE13!J11) &lt;=0,0,PAGE13!D11/PAGE13!J11)</f>
        <v>0.23966942148760331</v>
      </c>
      <c r="E11" s="42">
        <f>IF(MIN(PAGE13!E11,PAGE13!J11) &lt;=0,0,PAGE13!E11/PAGE13!J11)</f>
        <v>0.17814508723599631</v>
      </c>
      <c r="F11" s="42">
        <f>IF(MIN(PAGE13!F11,PAGE13!J11) &lt;=0,0,PAGE13!F11/PAGE13!J11)</f>
        <v>7.897153351698806E-2</v>
      </c>
      <c r="G11" s="42">
        <f>IF(MIN(PAGE13!G11,PAGE13!J11) &lt;=0,0,PAGE13!G11/PAGE13!J11)</f>
        <v>1.1937557392102846E-2</v>
      </c>
      <c r="H11" s="42">
        <f>IF(MIN(PAGE13!H11,PAGE13!J11) &lt;=0,0,PAGE13!H11/PAGE13!J11)</f>
        <v>4.5913682277318639E-3</v>
      </c>
      <c r="I11" s="42">
        <f>IF(MIN(PAGE13!I11,PAGE13!J11) &lt;=0,0,PAGE13!I11/PAGE13!J11)</f>
        <v>0</v>
      </c>
      <c r="J11" s="42">
        <f>IF(PAGE13!J11&lt;=0, 0, PAGE13!J11/PAGE13!J11)</f>
        <v>1</v>
      </c>
    </row>
    <row r="12" spans="1:15" ht="39.950000000000003" customHeight="1" x14ac:dyDescent="0.2">
      <c r="A12" s="16" t="s">
        <v>12</v>
      </c>
      <c r="B12" s="42">
        <f>IF(MIN(PAGE13!B12,PAGE13!J12) &lt;=0,0,PAGE13!B12/PAGE13!J12)</f>
        <v>0</v>
      </c>
      <c r="C12" s="42">
        <f>IF(MIN(PAGE13!C12,PAGE13!J12) &lt;=0,0,PAGE13!C12/PAGE13!J12)</f>
        <v>0</v>
      </c>
      <c r="D12" s="42">
        <f>IF(MIN(PAGE13!D12,PAGE13!J12) &lt;=0,0,PAGE13!D12/PAGE13!J12)</f>
        <v>6.9175428887659103E-3</v>
      </c>
      <c r="E12" s="42">
        <f>IF(MIN(PAGE13!E12,PAGE13!J12) &lt;=0,0,PAGE13!E12/PAGE13!J12)</f>
        <v>0.51798561151079137</v>
      </c>
      <c r="F12" s="42">
        <f>IF(MIN(PAGE13!F12,PAGE13!J12) &lt;=0,0,PAGE13!F12/PAGE13!J12)</f>
        <v>0.35445489762036525</v>
      </c>
      <c r="G12" s="42">
        <f>IF(MIN(PAGE13!G12,PAGE13!J12) &lt;=0,0,PAGE13!G12/PAGE13!J12)</f>
        <v>7.3325954620918649E-2</v>
      </c>
      <c r="H12" s="42">
        <f>IF(MIN(PAGE13!H12,PAGE13!J12) &lt;=0,0,PAGE13!H12/PAGE13!J12)</f>
        <v>4.1228555617044825E-2</v>
      </c>
      <c r="I12" s="42">
        <f>IF(MIN(PAGE13!I12,PAGE13!J12) &lt;=0,0,PAGE13!I12/PAGE13!J12)</f>
        <v>6.0874377421140007E-3</v>
      </c>
      <c r="J12" s="42">
        <f>IF(PAGE13!J12&lt;=0, 0, PAGE13!J12/PAGE13!J12)</f>
        <v>1</v>
      </c>
    </row>
    <row r="13" spans="1:15" ht="24.95" customHeight="1" x14ac:dyDescent="0.2">
      <c r="A13" s="16" t="s">
        <v>13</v>
      </c>
      <c r="B13" s="42">
        <f>IF(MIN(PAGE13!B13,PAGE13!J13) &lt;=0,0,PAGE13!B13/PAGE13!J13)</f>
        <v>0</v>
      </c>
      <c r="C13" s="42">
        <f>IF(MIN(PAGE13!C13,PAGE13!J13) &lt;=0,0,PAGE13!C13/PAGE13!J13)</f>
        <v>5.9760956175298804E-3</v>
      </c>
      <c r="D13" s="42">
        <f>IF(MIN(PAGE13!D13,PAGE13!J13) &lt;=0,0,PAGE13!D13/PAGE13!J13)</f>
        <v>4.5816733067729085E-2</v>
      </c>
      <c r="E13" s="42">
        <f>IF(MIN(PAGE13!E13,PAGE13!J13) &lt;=0,0,PAGE13!E13/PAGE13!J13)</f>
        <v>0.17729083665338646</v>
      </c>
      <c r="F13" s="42">
        <f>IF(MIN(PAGE13!F13,PAGE13!J13) &lt;=0,0,PAGE13!F13/PAGE13!J13)</f>
        <v>0.23505976095617531</v>
      </c>
      <c r="G13" s="42">
        <f>IF(MIN(PAGE13!G13,PAGE13!J13) &lt;=0,0,PAGE13!G13/PAGE13!J13)</f>
        <v>0.12151394422310757</v>
      </c>
      <c r="H13" s="42">
        <f>IF(MIN(PAGE13!H13,PAGE13!J13) &lt;=0,0,PAGE13!H13/PAGE13!J13)</f>
        <v>0.33665338645418325</v>
      </c>
      <c r="I13" s="42">
        <f>IF(MIN(PAGE13!I13,PAGE13!J13) &lt;=0,0,PAGE13!I13/PAGE13!J13)</f>
        <v>7.7689243027888447E-2</v>
      </c>
      <c r="J13" s="42">
        <f>IF(PAGE13!J13&lt;=0, 0, PAGE13!J13/PAGE13!J13)</f>
        <v>1</v>
      </c>
    </row>
    <row r="14" spans="1:15" ht="24.95" customHeight="1" x14ac:dyDescent="0.2">
      <c r="A14" s="19" t="s">
        <v>14</v>
      </c>
      <c r="B14" s="42" t="e">
        <f>IF(MIN(PAGE13!B14,PAGE13!J14) &lt;=0,0,PAGE13!B14/PAGE13!J14)</f>
        <v>#VALUE!</v>
      </c>
      <c r="C14" s="42" t="e">
        <f>IF(MIN(PAGE13!C14,PAGE13!J14) &lt;=0,0,PAGE13!C14/PAGE13!J14)</f>
        <v>#VALUE!</v>
      </c>
      <c r="D14" s="42" t="e">
        <f>IF(MIN(PAGE13!D14,PAGE13!J14) &lt;=0,0,PAGE13!D14/PAGE13!J14)</f>
        <v>#VALUE!</v>
      </c>
      <c r="E14" s="42" t="e">
        <f>IF(MIN(PAGE13!E14,PAGE13!J14) &lt;=0,0,PAGE13!E14/PAGE13!J14)</f>
        <v>#VALUE!</v>
      </c>
      <c r="F14" s="42">
        <f>IF(MIN(PAGE13!F14,PAGE13!J14) &lt;=0,0,PAGE13!F14/PAGE13!J14)</f>
        <v>0</v>
      </c>
      <c r="G14" s="42">
        <f>IF(MIN(PAGE13!G14,PAGE13!J14) &lt;=0,0,PAGE13!G14/PAGE13!J14)</f>
        <v>0</v>
      </c>
      <c r="H14" s="42">
        <f>IF(MIN(PAGE13!H14,PAGE13!J14) &lt;=0,0,PAGE13!H14/PAGE13!J14)</f>
        <v>0.7142857142857143</v>
      </c>
      <c r="I14" s="42">
        <f>IF(MIN(PAGE13!I14,PAGE13!J14) &lt;=0,0,PAGE13!I14/PAGE13!J14)</f>
        <v>0.2857142857142857</v>
      </c>
      <c r="J14" s="42">
        <f>IF(PAGE13!J14&lt;=0, 0, PAGE13!J14/PAGE13!J14)</f>
        <v>1</v>
      </c>
    </row>
    <row r="15" spans="1:15" ht="24.95" customHeight="1" x14ac:dyDescent="0.2">
      <c r="A15" s="19" t="s">
        <v>15</v>
      </c>
      <c r="B15" s="42">
        <f>IF(MIN(PAGE13!B15,PAGE13!J15) &lt;=0,0,PAGE13!B15/PAGE13!J15)</f>
        <v>4.5454545454545456E-2</v>
      </c>
      <c r="C15" s="42">
        <f>IF(MIN(PAGE13!C15,PAGE13!J15) &lt;=0,0,PAGE13!C15/PAGE13!J15)</f>
        <v>4.5454545454545456E-2</v>
      </c>
      <c r="D15" s="42">
        <f>IF(MIN(PAGE13!D15,PAGE13!J15) &lt;=0,0,PAGE13!D15/PAGE13!J15)</f>
        <v>0.27272727272727271</v>
      </c>
      <c r="E15" s="42">
        <f>IF(MIN(PAGE13!E15,PAGE13!J15) &lt;=0,0,PAGE13!E15/PAGE13!J15)</f>
        <v>0.22727272727272727</v>
      </c>
      <c r="F15" s="42">
        <f>IF(MIN(PAGE13!F15,PAGE13!J15) &lt;=0,0,PAGE13!F15/PAGE13!J15)</f>
        <v>0.27272727272727271</v>
      </c>
      <c r="G15" s="42">
        <f>IF(MIN(PAGE13!G15,PAGE13!J15) &lt;=0,0,PAGE13!G15/PAGE13!J15)</f>
        <v>0.13636363636363635</v>
      </c>
      <c r="H15" s="42">
        <f>IF(MIN(PAGE13!H15,PAGE13!J15) &lt;=0,0,PAGE13!H15/PAGE13!J15)</f>
        <v>0</v>
      </c>
      <c r="I15" s="42">
        <f>IF(MIN(PAGE13!I15,PAGE13!J15) &lt;=0,0,PAGE13!I15/PAGE13!J15)</f>
        <v>0</v>
      </c>
      <c r="J15" s="42">
        <f>IF(PAGE13!J15&lt;=0, 0, PAGE13!J15/PAGE13!J15)</f>
        <v>1</v>
      </c>
    </row>
    <row r="16" spans="1:15" ht="24.95" customHeight="1" x14ac:dyDescent="0.2">
      <c r="A16" s="19" t="s">
        <v>16</v>
      </c>
      <c r="B16" s="42">
        <f>IF(MIN(PAGE13!B16,PAGE13!J16) &lt;=0,0,PAGE13!B16/PAGE13!J16)</f>
        <v>0.26889952153110047</v>
      </c>
      <c r="C16" s="42">
        <f>IF(MIN(PAGE13!C16,PAGE13!J16) &lt;=0,0,PAGE13!C16/PAGE13!J16)</f>
        <v>0.27432216905901119</v>
      </c>
      <c r="D16" s="42">
        <f>IF(MIN(PAGE13!D16,PAGE13!J16) &lt;=0,0,PAGE13!D16/PAGE13!J16)</f>
        <v>0.22966507177033493</v>
      </c>
      <c r="E16" s="42">
        <f>IF(MIN(PAGE13!E16,PAGE13!J16) &lt;=0,0,PAGE13!E16/PAGE13!J16)</f>
        <v>0.15502392344497606</v>
      </c>
      <c r="F16" s="42">
        <f>IF(MIN(PAGE13!F16,PAGE13!J16) &lt;=0,0,PAGE13!F16/PAGE13!J16)</f>
        <v>5.1036682615629984E-2</v>
      </c>
      <c r="G16" s="42">
        <f>IF(MIN(PAGE13!G16,PAGE13!J16) &lt;=0,0,PAGE13!G16/PAGE13!J16)</f>
        <v>1.5948963317384369E-2</v>
      </c>
      <c r="H16" s="42">
        <f>IF(MIN(PAGE13!H16,PAGE13!J16) &lt;=0,0,PAGE13!H16/PAGE13!J16)</f>
        <v>4.1467304625199359E-3</v>
      </c>
      <c r="I16" s="42">
        <f>IF(MIN(PAGE13!I16,PAGE13!J16) &lt;=0,0,PAGE13!I16/PAGE13!J16)</f>
        <v>9.5693779904306223E-4</v>
      </c>
      <c r="J16" s="42">
        <f>IF(PAGE13!J16&lt;=0, 0, PAGE13!J16/PAGE13!J16)</f>
        <v>1</v>
      </c>
    </row>
    <row r="17" spans="1:11" ht="24.95" customHeight="1" x14ac:dyDescent="0.2">
      <c r="A17" s="19" t="s">
        <v>17</v>
      </c>
      <c r="B17" s="42">
        <f>IF(MIN(PAGE13!B17,PAGE13!J17) &lt;=0,0,PAGE13!B17/PAGE13!J17)</f>
        <v>8.1308411214953275E-2</v>
      </c>
      <c r="C17" s="42">
        <f>IF(MIN(PAGE13!C17,PAGE13!J17) &lt;=0,0,PAGE13!C17/PAGE13!J17)</f>
        <v>0.12616822429906541</v>
      </c>
      <c r="D17" s="42">
        <f>IF(MIN(PAGE13!D17,PAGE13!J17) &lt;=0,0,PAGE13!D17/PAGE13!J17)</f>
        <v>0.18878504672897195</v>
      </c>
      <c r="E17" s="42">
        <f>IF(MIN(PAGE13!E17,PAGE13!J17) &lt;=0,0,PAGE13!E17/PAGE13!J17)</f>
        <v>0.297196261682243</v>
      </c>
      <c r="F17" s="42">
        <f>IF(MIN(PAGE13!F17,PAGE13!J17) &lt;=0,0,PAGE13!F17/PAGE13!J17)</f>
        <v>0.20747663551401868</v>
      </c>
      <c r="G17" s="42">
        <f>IF(MIN(PAGE13!G17,PAGE13!J17) &lt;=0,0,PAGE13!G17/PAGE13!J17)</f>
        <v>7.8504672897196259E-2</v>
      </c>
      <c r="H17" s="42">
        <f>IF(MIN(PAGE13!H17,PAGE13!J17) &lt;=0,0,PAGE13!H17/PAGE13!J17)</f>
        <v>1.8691588785046728E-2</v>
      </c>
      <c r="I17" s="42">
        <f>IF(MIN(PAGE13!I17,PAGE13!J17) &lt;=0,0,PAGE13!I17/PAGE13!J17)</f>
        <v>1.869158878504673E-3</v>
      </c>
      <c r="J17" s="42">
        <f>IF(PAGE13!J17&lt;=0, 0, PAGE13!J17/PAGE13!J17)</f>
        <v>1</v>
      </c>
    </row>
    <row r="18" spans="1:11" ht="24.95" customHeight="1" x14ac:dyDescent="0.2">
      <c r="A18" s="19" t="s">
        <v>18</v>
      </c>
      <c r="B18" s="42">
        <f>IF(MIN(PAGE13!B18,PAGE13!J18) &lt;=0,0,PAGE13!B18/PAGE13!J18)</f>
        <v>0.12965862824929533</v>
      </c>
      <c r="C18" s="42">
        <f>IF(MIN(PAGE13!C18,PAGE13!J18) &lt;=0,0,PAGE13!C18/PAGE13!J18)</f>
        <v>0.1271531475101785</v>
      </c>
      <c r="D18" s="42">
        <f>IF(MIN(PAGE13!D18,PAGE13!J18) &lt;=0,0,PAGE13!D18/PAGE13!J18)</f>
        <v>0.12913665309531266</v>
      </c>
      <c r="E18" s="42">
        <f>IF(MIN(PAGE13!E18,PAGE13!J18) &lt;=0,0,PAGE13!E18/PAGE13!J18)</f>
        <v>0.30942687128092705</v>
      </c>
      <c r="F18" s="42">
        <f>IF(MIN(PAGE13!F18,PAGE13!J18) &lt;=0,0,PAGE13!F18/PAGE13!J18)</f>
        <v>0.19553189268190835</v>
      </c>
      <c r="G18" s="42">
        <f>IF(MIN(PAGE13!G18,PAGE13!J18) &lt;=0,0,PAGE13!G18/PAGE13!J18)</f>
        <v>4.9692034659150223E-2</v>
      </c>
      <c r="H18" s="42">
        <f>IF(MIN(PAGE13!H18,PAGE13!J18) &lt;=0,0,PAGE13!H18/PAGE13!J18)</f>
        <v>4.8126109197202213E-2</v>
      </c>
      <c r="I18" s="42">
        <f>IF(MIN(PAGE13!I18,PAGE13!J18) &lt;=0,0,PAGE13!I18/PAGE13!J18)</f>
        <v>1.1274663326025681E-2</v>
      </c>
      <c r="J18" s="42">
        <f>IF(PAGE13!J18&lt;=0, 0, PAGE13!J18/PAGE13!J18)</f>
        <v>1</v>
      </c>
    </row>
    <row r="19" spans="1:11" ht="20.100000000000001" customHeight="1" x14ac:dyDescent="0.2"/>
    <row r="20" spans="1:11" ht="26.25" customHeight="1" x14ac:dyDescent="0.2">
      <c r="A20" s="43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1" ht="26.25" customHeight="1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1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1" x14ac:dyDescent="0.2">
      <c r="A28" s="27"/>
    </row>
  </sheetData>
  <sheetProtection password="CDE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36"/>
  <sheetViews>
    <sheetView zoomScaleNormal="100" workbookViewId="0">
      <selection activeCell="G25" sqref="G25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110</v>
      </c>
      <c r="G1" s="3"/>
      <c r="I1" s="24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4"/>
    </row>
    <row r="4" spans="1:20" s="2" customFormat="1" ht="21" customHeight="1" x14ac:dyDescent="0.2">
      <c r="A4" s="4"/>
      <c r="D4" s="6" t="str">
        <f>PAGE1!E4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PAGE1!E5</f>
        <v>EXITING SPECIAL EDUCATION</v>
      </c>
      <c r="E5" s="5"/>
      <c r="F5" s="5"/>
      <c r="G5" s="3"/>
      <c r="I5" s="24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62" t="s">
        <v>24</v>
      </c>
      <c r="D7" s="62"/>
      <c r="E7" s="62"/>
      <c r="F7" s="62"/>
      <c r="G7" s="62"/>
      <c r="H7"/>
      <c r="I7"/>
      <c r="J7"/>
    </row>
    <row r="8" spans="1:20" s="2" customFormat="1" ht="18" customHeight="1" x14ac:dyDescent="0.2">
      <c r="B8" s="58" t="str">
        <f>PAGE1!B8</f>
        <v>Reporting Year:</v>
      </c>
      <c r="C8" s="60" t="str">
        <f>PAGE1!C8</f>
        <v>2017-2018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76" t="s">
        <v>65</v>
      </c>
      <c r="B11" s="78" t="s">
        <v>66</v>
      </c>
      <c r="C11" s="79"/>
      <c r="D11" s="79"/>
      <c r="E11" s="79"/>
      <c r="F11" s="79"/>
      <c r="G11" s="79"/>
      <c r="H11" s="79"/>
      <c r="I11" s="80"/>
      <c r="M11" s="69" t="s">
        <v>67</v>
      </c>
      <c r="O11">
        <v>16</v>
      </c>
    </row>
    <row r="12" spans="1:20" ht="52.15" customHeight="1" x14ac:dyDescent="0.2">
      <c r="A12" s="77"/>
      <c r="B12" s="44" t="s">
        <v>68</v>
      </c>
      <c r="C12" s="34" t="s">
        <v>69</v>
      </c>
      <c r="D12" s="34" t="s">
        <v>70</v>
      </c>
      <c r="E12" s="34" t="s">
        <v>71</v>
      </c>
      <c r="F12" s="34" t="s">
        <v>72</v>
      </c>
      <c r="G12" s="34" t="s">
        <v>73</v>
      </c>
      <c r="H12" s="34" t="s">
        <v>74</v>
      </c>
      <c r="I12" s="33" t="s">
        <v>75</v>
      </c>
      <c r="K12" s="14" t="s">
        <v>10</v>
      </c>
      <c r="M12" s="69"/>
      <c r="Q12" t="s">
        <v>0</v>
      </c>
    </row>
    <row r="13" spans="1:20" ht="39.950000000000003" customHeight="1" x14ac:dyDescent="0.2">
      <c r="A13" s="16" t="s">
        <v>11</v>
      </c>
      <c r="B13" s="17">
        <v>240</v>
      </c>
      <c r="C13" s="17">
        <v>16</v>
      </c>
      <c r="D13" s="17">
        <v>22</v>
      </c>
      <c r="E13" s="17">
        <v>17</v>
      </c>
      <c r="F13" s="17">
        <v>5</v>
      </c>
      <c r="G13" s="17">
        <v>730</v>
      </c>
      <c r="H13" s="17">
        <v>59</v>
      </c>
      <c r="I13" s="17">
        <v>1089</v>
      </c>
      <c r="K13" s="18">
        <f t="shared" ref="K13:K20" si="0">MAX(B13,0)+MAX(C13,0)+MAX(D13,0)+MAX(E13,0)+MAX(F13,0)+MAX(G13,0)+MAX(H13,0)</f>
        <v>1089</v>
      </c>
      <c r="M13" s="35">
        <f>PAGE13!J11</f>
        <v>1089</v>
      </c>
      <c r="T13">
        <f t="shared" ref="T13:T20" si="1">MIN(LEN(TRIM(B13)),LEN(TRIM(C13)),LEN(TRIM(D13)),LEN(TRIM(G13)),LEN(TRIM(H13)),LEN(TRIM(I13)))</f>
        <v>2</v>
      </c>
    </row>
    <row r="14" spans="1:20" ht="39.950000000000003" customHeight="1" x14ac:dyDescent="0.2">
      <c r="A14" s="16" t="s">
        <v>12</v>
      </c>
      <c r="B14" s="17">
        <v>888</v>
      </c>
      <c r="C14" s="17">
        <v>74</v>
      </c>
      <c r="D14" s="17">
        <v>59</v>
      </c>
      <c r="E14" s="17">
        <v>147</v>
      </c>
      <c r="F14" s="17">
        <v>26</v>
      </c>
      <c r="G14" s="17">
        <v>2215</v>
      </c>
      <c r="H14" s="17">
        <v>205</v>
      </c>
      <c r="I14" s="17">
        <v>3614</v>
      </c>
      <c r="K14" s="18">
        <f t="shared" si="0"/>
        <v>3614</v>
      </c>
      <c r="M14" s="35">
        <f>PAGE13!J12</f>
        <v>3614</v>
      </c>
      <c r="T14">
        <f t="shared" si="1"/>
        <v>2</v>
      </c>
    </row>
    <row r="15" spans="1:20" ht="24.95" customHeight="1" x14ac:dyDescent="0.2">
      <c r="A15" s="16" t="s">
        <v>13</v>
      </c>
      <c r="B15" s="17">
        <v>114</v>
      </c>
      <c r="C15" s="17">
        <v>15</v>
      </c>
      <c r="D15" s="17">
        <v>17</v>
      </c>
      <c r="E15" s="17">
        <v>14</v>
      </c>
      <c r="F15" s="17">
        <v>3</v>
      </c>
      <c r="G15" s="17">
        <v>313</v>
      </c>
      <c r="H15" s="17">
        <v>26</v>
      </c>
      <c r="I15" s="17">
        <v>502</v>
      </c>
      <c r="K15" s="18">
        <f t="shared" si="0"/>
        <v>502</v>
      </c>
      <c r="M15" s="35">
        <f>PAGE13!J13</f>
        <v>502</v>
      </c>
      <c r="T15">
        <f t="shared" si="1"/>
        <v>2</v>
      </c>
    </row>
    <row r="16" spans="1:20" ht="24.95" customHeight="1" x14ac:dyDescent="0.2">
      <c r="A16" s="19" t="s">
        <v>14</v>
      </c>
      <c r="B16" s="17">
        <v>29</v>
      </c>
      <c r="C16" s="17">
        <v>5</v>
      </c>
      <c r="D16" s="17">
        <v>1</v>
      </c>
      <c r="E16" s="17">
        <v>6</v>
      </c>
      <c r="F16" s="17">
        <v>1</v>
      </c>
      <c r="G16" s="17">
        <v>99</v>
      </c>
      <c r="H16" s="17">
        <v>6</v>
      </c>
      <c r="I16" s="17">
        <v>147</v>
      </c>
      <c r="K16" s="18">
        <f t="shared" si="0"/>
        <v>147</v>
      </c>
      <c r="M16" s="35">
        <f>PAGE13!J14</f>
        <v>147</v>
      </c>
      <c r="T16">
        <f t="shared" si="1"/>
        <v>1</v>
      </c>
    </row>
    <row r="17" spans="1:20" ht="24.95" customHeight="1" x14ac:dyDescent="0.2">
      <c r="A17" s="19" t="s">
        <v>15</v>
      </c>
      <c r="B17" s="17">
        <v>5</v>
      </c>
      <c r="C17" s="17">
        <v>1</v>
      </c>
      <c r="D17" s="17">
        <v>0</v>
      </c>
      <c r="E17" s="17">
        <v>1</v>
      </c>
      <c r="F17" s="17">
        <v>0</v>
      </c>
      <c r="G17" s="17">
        <v>14</v>
      </c>
      <c r="H17" s="17">
        <v>1</v>
      </c>
      <c r="I17" s="17">
        <v>22</v>
      </c>
      <c r="K17" s="18">
        <f t="shared" si="0"/>
        <v>22</v>
      </c>
      <c r="M17" s="35">
        <f>PAGE13!J15</f>
        <v>22</v>
      </c>
      <c r="T17">
        <f t="shared" si="1"/>
        <v>1</v>
      </c>
    </row>
    <row r="18" spans="1:20" ht="24.95" customHeight="1" x14ac:dyDescent="0.2">
      <c r="A18" s="19" t="s">
        <v>16</v>
      </c>
      <c r="B18" s="17">
        <v>605</v>
      </c>
      <c r="C18" s="17">
        <v>104</v>
      </c>
      <c r="D18" s="17">
        <v>29</v>
      </c>
      <c r="E18" s="17">
        <v>158</v>
      </c>
      <c r="F18" s="17">
        <v>17</v>
      </c>
      <c r="G18" s="17">
        <v>2016</v>
      </c>
      <c r="H18" s="17">
        <v>206</v>
      </c>
      <c r="I18" s="17">
        <v>3135</v>
      </c>
      <c r="K18" s="18">
        <f t="shared" si="0"/>
        <v>3135</v>
      </c>
      <c r="M18" s="35">
        <f>PAGE13!J16</f>
        <v>3135</v>
      </c>
      <c r="T18">
        <f t="shared" si="1"/>
        <v>2</v>
      </c>
    </row>
    <row r="19" spans="1:20" ht="24.95" customHeight="1" x14ac:dyDescent="0.2">
      <c r="A19" s="19" t="s">
        <v>17</v>
      </c>
      <c r="B19" s="17">
        <v>246</v>
      </c>
      <c r="C19" s="17">
        <v>38</v>
      </c>
      <c r="D19" s="17">
        <v>15</v>
      </c>
      <c r="E19" s="17">
        <v>43</v>
      </c>
      <c r="F19" s="17">
        <v>10</v>
      </c>
      <c r="G19" s="17">
        <v>651</v>
      </c>
      <c r="H19" s="17">
        <v>67</v>
      </c>
      <c r="I19" s="17">
        <v>1070</v>
      </c>
      <c r="K19" s="18">
        <f t="shared" si="0"/>
        <v>1070</v>
      </c>
      <c r="M19" s="35">
        <f>PAGE13!J17</f>
        <v>1070</v>
      </c>
      <c r="T19">
        <f t="shared" si="1"/>
        <v>2</v>
      </c>
    </row>
    <row r="20" spans="1:20" ht="24.95" customHeight="1" x14ac:dyDescent="0.2">
      <c r="A20" s="19" t="s">
        <v>18</v>
      </c>
      <c r="B20" s="17">
        <v>2127</v>
      </c>
      <c r="C20" s="17">
        <v>253</v>
      </c>
      <c r="D20" s="17">
        <v>143</v>
      </c>
      <c r="E20" s="17">
        <v>386</v>
      </c>
      <c r="F20" s="17">
        <v>62</v>
      </c>
      <c r="G20" s="17">
        <v>6038</v>
      </c>
      <c r="H20" s="17">
        <v>570</v>
      </c>
      <c r="I20" s="17">
        <v>9579</v>
      </c>
      <c r="K20" s="18">
        <f t="shared" si="0"/>
        <v>9579</v>
      </c>
      <c r="M20" s="35">
        <f>PAGE13!J18</f>
        <v>9579</v>
      </c>
      <c r="T20">
        <f t="shared" si="1"/>
        <v>3</v>
      </c>
    </row>
    <row r="21" spans="1:20" ht="20.100000000000001" customHeight="1" x14ac:dyDescent="0.2">
      <c r="A21" s="22" t="s">
        <v>76</v>
      </c>
      <c r="B21" s="23">
        <f t="shared" ref="B21:I21" si="2">MAX(B13,0)+MAX(B14,0)+MAX(B15,0)+MAX(B16,0)+MAX(B17,0)+MAX(B18,0)+MAX(B19,0)</f>
        <v>2127</v>
      </c>
      <c r="C21" s="23">
        <f t="shared" si="2"/>
        <v>253</v>
      </c>
      <c r="D21" s="23">
        <f t="shared" si="2"/>
        <v>143</v>
      </c>
      <c r="E21" s="23">
        <f t="shared" si="2"/>
        <v>386</v>
      </c>
      <c r="F21" s="23">
        <f t="shared" si="2"/>
        <v>62</v>
      </c>
      <c r="G21" s="23">
        <f t="shared" si="2"/>
        <v>6038</v>
      </c>
      <c r="H21" s="23">
        <f t="shared" si="2"/>
        <v>570</v>
      </c>
      <c r="I21" s="23">
        <f t="shared" si="2"/>
        <v>9579</v>
      </c>
    </row>
    <row r="22" spans="1:20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20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20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20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20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20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20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20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20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20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20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password="CDE0" sheet="1" objects="1" scenarios="1"/>
  <mergeCells count="4">
    <mergeCell ref="C7:G7"/>
    <mergeCell ref="A11:A12"/>
    <mergeCell ref="B11:I11"/>
    <mergeCell ref="M11:M12"/>
  </mergeCells>
  <conditionalFormatting sqref="B13">
    <cfRule type="expression" dxfId="128" priority="86" stopIfTrue="1">
      <formula>LEN(TRIM(B13))=0</formula>
    </cfRule>
  </conditionalFormatting>
  <conditionalFormatting sqref="G7">
    <cfRule type="expression" dxfId="127" priority="87" stopIfTrue="1">
      <formula>MIN(V13:V20)=0</formula>
    </cfRule>
  </conditionalFormatting>
  <conditionalFormatting sqref="K13">
    <cfRule type="expression" dxfId="126" priority="88" stopIfTrue="1">
      <formula>MAX(I13,0)&lt;&gt;K13</formula>
    </cfRule>
  </conditionalFormatting>
  <conditionalFormatting sqref="B21">
    <cfRule type="expression" dxfId="125" priority="89" stopIfTrue="1">
      <formula>MAX(B20,0)&lt;&gt;B21</formula>
    </cfRule>
  </conditionalFormatting>
  <conditionalFormatting sqref="F7">
    <cfRule type="expression" dxfId="124" priority="90" stopIfTrue="1">
      <formula>MIN(V13:V20)=0</formula>
    </cfRule>
  </conditionalFormatting>
  <conditionalFormatting sqref="C7:E7">
    <cfRule type="expression" dxfId="123" priority="91" stopIfTrue="1">
      <formula>MIN(T13:T20)=0</formula>
    </cfRule>
  </conditionalFormatting>
  <conditionalFormatting sqref="K14">
    <cfRule type="expression" dxfId="122" priority="84" stopIfTrue="1">
      <formula>MAX(I14,0)&lt;&gt;K14</formula>
    </cfRule>
  </conditionalFormatting>
  <conditionalFormatting sqref="K15">
    <cfRule type="expression" dxfId="121" priority="83" stopIfTrue="1">
      <formula>MAX(I15,0)&lt;&gt;K15</formula>
    </cfRule>
  </conditionalFormatting>
  <conditionalFormatting sqref="K16">
    <cfRule type="expression" dxfId="120" priority="82" stopIfTrue="1">
      <formula>MAX(I16,0)&lt;&gt;K16</formula>
    </cfRule>
  </conditionalFormatting>
  <conditionalFormatting sqref="K17">
    <cfRule type="expression" dxfId="119" priority="81" stopIfTrue="1">
      <formula>MAX(I17,0)&lt;&gt;K17</formula>
    </cfRule>
  </conditionalFormatting>
  <conditionalFormatting sqref="K18">
    <cfRule type="expression" dxfId="118" priority="80" stopIfTrue="1">
      <formula>MAX(I18,0)&lt;&gt;K18</formula>
    </cfRule>
  </conditionalFormatting>
  <conditionalFormatting sqref="K19">
    <cfRule type="expression" dxfId="117" priority="79" stopIfTrue="1">
      <formula>MAX(I19,0)&lt;&gt;K19</formula>
    </cfRule>
  </conditionalFormatting>
  <conditionalFormatting sqref="K20">
    <cfRule type="expression" dxfId="116" priority="78" stopIfTrue="1">
      <formula>MAX(I20,0)&lt;&gt;K20</formula>
    </cfRule>
  </conditionalFormatting>
  <conditionalFormatting sqref="M13">
    <cfRule type="expression" dxfId="115" priority="85" stopIfTrue="1">
      <formula>AND(MAX(I13,M13)&gt;=0, I13&lt;&gt;M13)</formula>
    </cfRule>
  </conditionalFormatting>
  <conditionalFormatting sqref="M14">
    <cfRule type="expression" dxfId="114" priority="77" stopIfTrue="1">
      <formula>AND(MAX(I14,M14)&gt;=0, I14&lt;&gt;M14)</formula>
    </cfRule>
  </conditionalFormatting>
  <conditionalFormatting sqref="M15">
    <cfRule type="expression" dxfId="113" priority="76" stopIfTrue="1">
      <formula>AND(MAX(I15,M15)&gt;=0, I15&lt;&gt;M15)</formula>
    </cfRule>
  </conditionalFormatting>
  <conditionalFormatting sqref="M16">
    <cfRule type="expression" dxfId="112" priority="75" stopIfTrue="1">
      <formula>AND(MAX(I16,M16)&gt;=0, I16&lt;&gt;M16)</formula>
    </cfRule>
  </conditionalFormatting>
  <conditionalFormatting sqref="M17">
    <cfRule type="expression" dxfId="111" priority="74" stopIfTrue="1">
      <formula>AND(MAX(I17,M17)&gt;=0, I17&lt;&gt;M17)</formula>
    </cfRule>
  </conditionalFormatting>
  <conditionalFormatting sqref="M18">
    <cfRule type="expression" dxfId="110" priority="73" stopIfTrue="1">
      <formula>AND(MAX(I18,M18)&gt;=0, I18&lt;&gt;M18)</formula>
    </cfRule>
  </conditionalFormatting>
  <conditionalFormatting sqref="M19">
    <cfRule type="expression" dxfId="109" priority="72" stopIfTrue="1">
      <formula>AND(MAX(I19,M19)&gt;=0, I19&lt;&gt;M19)</formula>
    </cfRule>
  </conditionalFormatting>
  <conditionalFormatting sqref="M20">
    <cfRule type="expression" dxfId="108" priority="71" stopIfTrue="1">
      <formula>AND(MAX(I20,M20)&gt;=0, I20&lt;&gt;M20)</formula>
    </cfRule>
  </conditionalFormatting>
  <conditionalFormatting sqref="B14">
    <cfRule type="expression" dxfId="107" priority="70" stopIfTrue="1">
      <formula>LEN(TRIM(B14))=0</formula>
    </cfRule>
  </conditionalFormatting>
  <conditionalFormatting sqref="B15">
    <cfRule type="expression" dxfId="106" priority="69" stopIfTrue="1">
      <formula>LEN(TRIM(B15))=0</formula>
    </cfRule>
  </conditionalFormatting>
  <conditionalFormatting sqref="B16">
    <cfRule type="expression" dxfId="105" priority="68" stopIfTrue="1">
      <formula>LEN(TRIM(B16))=0</formula>
    </cfRule>
  </conditionalFormatting>
  <conditionalFormatting sqref="B17">
    <cfRule type="expression" dxfId="104" priority="67" stopIfTrue="1">
      <formula>LEN(TRIM(B17))=0</formula>
    </cfRule>
  </conditionalFormatting>
  <conditionalFormatting sqref="B18">
    <cfRule type="expression" dxfId="103" priority="66" stopIfTrue="1">
      <formula>LEN(TRIM(B18))=0</formula>
    </cfRule>
  </conditionalFormatting>
  <conditionalFormatting sqref="B19">
    <cfRule type="expression" dxfId="102" priority="65" stopIfTrue="1">
      <formula>LEN(TRIM(B19))=0</formula>
    </cfRule>
  </conditionalFormatting>
  <conditionalFormatting sqref="B20">
    <cfRule type="expression" dxfId="101" priority="64" stopIfTrue="1">
      <formula>LEN(TRIM(B20))=0</formula>
    </cfRule>
  </conditionalFormatting>
  <conditionalFormatting sqref="C13">
    <cfRule type="expression" dxfId="100" priority="63" stopIfTrue="1">
      <formula>LEN(TRIM(C13))=0</formula>
    </cfRule>
  </conditionalFormatting>
  <conditionalFormatting sqref="C14">
    <cfRule type="expression" dxfId="99" priority="62" stopIfTrue="1">
      <formula>LEN(TRIM(C14))=0</formula>
    </cfRule>
  </conditionalFormatting>
  <conditionalFormatting sqref="C15">
    <cfRule type="expression" dxfId="98" priority="61" stopIfTrue="1">
      <formula>LEN(TRIM(C15))=0</formula>
    </cfRule>
  </conditionalFormatting>
  <conditionalFormatting sqref="C16">
    <cfRule type="expression" dxfId="97" priority="60" stopIfTrue="1">
      <formula>LEN(TRIM(C16))=0</formula>
    </cfRule>
  </conditionalFormatting>
  <conditionalFormatting sqref="C17">
    <cfRule type="expression" dxfId="96" priority="59" stopIfTrue="1">
      <formula>LEN(TRIM(C17))=0</formula>
    </cfRule>
  </conditionalFormatting>
  <conditionalFormatting sqref="C18">
    <cfRule type="expression" dxfId="95" priority="58" stopIfTrue="1">
      <formula>LEN(TRIM(C18))=0</formula>
    </cfRule>
  </conditionalFormatting>
  <conditionalFormatting sqref="C19">
    <cfRule type="expression" dxfId="94" priority="57" stopIfTrue="1">
      <formula>LEN(TRIM(C19))=0</formula>
    </cfRule>
  </conditionalFormatting>
  <conditionalFormatting sqref="C20">
    <cfRule type="expression" dxfId="93" priority="56" stopIfTrue="1">
      <formula>LEN(TRIM(C20))=0</formula>
    </cfRule>
  </conditionalFormatting>
  <conditionalFormatting sqref="D13">
    <cfRule type="expression" dxfId="92" priority="55" stopIfTrue="1">
      <formula>LEN(TRIM(D13))=0</formula>
    </cfRule>
  </conditionalFormatting>
  <conditionalFormatting sqref="D14">
    <cfRule type="expression" dxfId="91" priority="54" stopIfTrue="1">
      <formula>LEN(TRIM(D14))=0</formula>
    </cfRule>
  </conditionalFormatting>
  <conditionalFormatting sqref="D15">
    <cfRule type="expression" dxfId="90" priority="53" stopIfTrue="1">
      <formula>LEN(TRIM(D15))=0</formula>
    </cfRule>
  </conditionalFormatting>
  <conditionalFormatting sqref="D16">
    <cfRule type="expression" dxfId="89" priority="52" stopIfTrue="1">
      <formula>LEN(TRIM(D16))=0</formula>
    </cfRule>
  </conditionalFormatting>
  <conditionalFormatting sqref="D17">
    <cfRule type="expression" dxfId="88" priority="51" stopIfTrue="1">
      <formula>LEN(TRIM(D17))=0</formula>
    </cfRule>
  </conditionalFormatting>
  <conditionalFormatting sqref="D18">
    <cfRule type="expression" dxfId="87" priority="50" stopIfTrue="1">
      <formula>LEN(TRIM(D18))=0</formula>
    </cfRule>
  </conditionalFormatting>
  <conditionalFormatting sqref="D19">
    <cfRule type="expression" dxfId="86" priority="49" stopIfTrue="1">
      <formula>LEN(TRIM(D19))=0</formula>
    </cfRule>
  </conditionalFormatting>
  <conditionalFormatting sqref="D20">
    <cfRule type="expression" dxfId="85" priority="48" stopIfTrue="1">
      <formula>LEN(TRIM(D20))=0</formula>
    </cfRule>
  </conditionalFormatting>
  <conditionalFormatting sqref="E13">
    <cfRule type="expression" dxfId="84" priority="47" stopIfTrue="1">
      <formula>LEN(TRIM(E13))=0</formula>
    </cfRule>
  </conditionalFormatting>
  <conditionalFormatting sqref="E14">
    <cfRule type="expression" dxfId="83" priority="46" stopIfTrue="1">
      <formula>LEN(TRIM(E14))=0</formula>
    </cfRule>
  </conditionalFormatting>
  <conditionalFormatting sqref="E15">
    <cfRule type="expression" dxfId="82" priority="45" stopIfTrue="1">
      <formula>LEN(TRIM(E15))=0</formula>
    </cfRule>
  </conditionalFormatting>
  <conditionalFormatting sqref="E16">
    <cfRule type="expression" dxfId="81" priority="44" stopIfTrue="1">
      <formula>LEN(TRIM(E16))=0</formula>
    </cfRule>
  </conditionalFormatting>
  <conditionalFormatting sqref="E17">
    <cfRule type="expression" dxfId="80" priority="43" stopIfTrue="1">
      <formula>LEN(TRIM(E17))=0</formula>
    </cfRule>
  </conditionalFormatting>
  <conditionalFormatting sqref="E18">
    <cfRule type="expression" dxfId="79" priority="42" stopIfTrue="1">
      <formula>LEN(TRIM(E18))=0</formula>
    </cfRule>
  </conditionalFormatting>
  <conditionalFormatting sqref="E19">
    <cfRule type="expression" dxfId="78" priority="41" stopIfTrue="1">
      <formula>LEN(TRIM(E19))=0</formula>
    </cfRule>
  </conditionalFormatting>
  <conditionalFormatting sqref="E20">
    <cfRule type="expression" dxfId="77" priority="40" stopIfTrue="1">
      <formula>LEN(TRIM(E20))=0</formula>
    </cfRule>
  </conditionalFormatting>
  <conditionalFormatting sqref="F13">
    <cfRule type="expression" dxfId="76" priority="39" stopIfTrue="1">
      <formula>LEN(TRIM(F13))=0</formula>
    </cfRule>
  </conditionalFormatting>
  <conditionalFormatting sqref="F14">
    <cfRule type="expression" dxfId="75" priority="38" stopIfTrue="1">
      <formula>LEN(TRIM(F14))=0</formula>
    </cfRule>
  </conditionalFormatting>
  <conditionalFormatting sqref="F15">
    <cfRule type="expression" dxfId="74" priority="37" stopIfTrue="1">
      <formula>LEN(TRIM(F15))=0</formula>
    </cfRule>
  </conditionalFormatting>
  <conditionalFormatting sqref="F16">
    <cfRule type="expression" dxfId="73" priority="36" stopIfTrue="1">
      <formula>LEN(TRIM(F16))=0</formula>
    </cfRule>
  </conditionalFormatting>
  <conditionalFormatting sqref="F17">
    <cfRule type="expression" dxfId="72" priority="35" stopIfTrue="1">
      <formula>LEN(TRIM(F17))=0</formula>
    </cfRule>
  </conditionalFormatting>
  <conditionalFormatting sqref="F18">
    <cfRule type="expression" dxfId="71" priority="34" stopIfTrue="1">
      <formula>LEN(TRIM(F18))=0</formula>
    </cfRule>
  </conditionalFormatting>
  <conditionalFormatting sqref="F19">
    <cfRule type="expression" dxfId="70" priority="33" stopIfTrue="1">
      <formula>LEN(TRIM(F19))=0</formula>
    </cfRule>
  </conditionalFormatting>
  <conditionalFormatting sqref="F20">
    <cfRule type="expression" dxfId="69" priority="32" stopIfTrue="1">
      <formula>LEN(TRIM(F20))=0</formula>
    </cfRule>
  </conditionalFormatting>
  <conditionalFormatting sqref="G13">
    <cfRule type="expression" dxfId="68" priority="31" stopIfTrue="1">
      <formula>LEN(TRIM(G13))=0</formula>
    </cfRule>
  </conditionalFormatting>
  <conditionalFormatting sqref="G14">
    <cfRule type="expression" dxfId="67" priority="30" stopIfTrue="1">
      <formula>LEN(TRIM(G14))=0</formula>
    </cfRule>
  </conditionalFormatting>
  <conditionalFormatting sqref="G15">
    <cfRule type="expression" dxfId="66" priority="29" stopIfTrue="1">
      <formula>LEN(TRIM(G15))=0</formula>
    </cfRule>
  </conditionalFormatting>
  <conditionalFormatting sqref="G16">
    <cfRule type="expression" dxfId="65" priority="28" stopIfTrue="1">
      <formula>LEN(TRIM(G16))=0</formula>
    </cfRule>
  </conditionalFormatting>
  <conditionalFormatting sqref="G17">
    <cfRule type="expression" dxfId="64" priority="27" stopIfTrue="1">
      <formula>LEN(TRIM(G17))=0</formula>
    </cfRule>
  </conditionalFormatting>
  <conditionalFormatting sqref="G18">
    <cfRule type="expression" dxfId="63" priority="26" stopIfTrue="1">
      <formula>LEN(TRIM(G18))=0</formula>
    </cfRule>
  </conditionalFormatting>
  <conditionalFormatting sqref="G19">
    <cfRule type="expression" dxfId="62" priority="25" stopIfTrue="1">
      <formula>LEN(TRIM(G19))=0</formula>
    </cfRule>
  </conditionalFormatting>
  <conditionalFormatting sqref="G20">
    <cfRule type="expression" dxfId="61" priority="24" stopIfTrue="1">
      <formula>LEN(TRIM(G20))=0</formula>
    </cfRule>
  </conditionalFormatting>
  <conditionalFormatting sqref="H13">
    <cfRule type="expression" dxfId="60" priority="23" stopIfTrue="1">
      <formula>LEN(TRIM(H13))=0</formula>
    </cfRule>
  </conditionalFormatting>
  <conditionalFormatting sqref="H14">
    <cfRule type="expression" dxfId="59" priority="22" stopIfTrue="1">
      <formula>LEN(TRIM(H14))=0</formula>
    </cfRule>
  </conditionalFormatting>
  <conditionalFormatting sqref="H15">
    <cfRule type="expression" dxfId="58" priority="21" stopIfTrue="1">
      <formula>LEN(TRIM(H15))=0</formula>
    </cfRule>
  </conditionalFormatting>
  <conditionalFormatting sqref="H16">
    <cfRule type="expression" dxfId="57" priority="20" stopIfTrue="1">
      <formula>LEN(TRIM(H16))=0</formula>
    </cfRule>
  </conditionalFormatting>
  <conditionalFormatting sqref="H17">
    <cfRule type="expression" dxfId="56" priority="19" stopIfTrue="1">
      <formula>LEN(TRIM(H17))=0</formula>
    </cfRule>
  </conditionalFormatting>
  <conditionalFormatting sqref="H18">
    <cfRule type="expression" dxfId="55" priority="18" stopIfTrue="1">
      <formula>LEN(TRIM(H18))=0</formula>
    </cfRule>
  </conditionalFormatting>
  <conditionalFormatting sqref="H19">
    <cfRule type="expression" dxfId="54" priority="17" stopIfTrue="1">
      <formula>LEN(TRIM(H19))=0</formula>
    </cfRule>
  </conditionalFormatting>
  <conditionalFormatting sqref="H20">
    <cfRule type="expression" dxfId="53" priority="16" stopIfTrue="1">
      <formula>LEN(TRIM(H20))=0</formula>
    </cfRule>
  </conditionalFormatting>
  <conditionalFormatting sqref="I13">
    <cfRule type="expression" dxfId="52" priority="15" stopIfTrue="1">
      <formula>LEN(TRIM(I13))=0</formula>
    </cfRule>
  </conditionalFormatting>
  <conditionalFormatting sqref="I14">
    <cfRule type="expression" dxfId="51" priority="14" stopIfTrue="1">
      <formula>LEN(TRIM(I14))=0</formula>
    </cfRule>
  </conditionalFormatting>
  <conditionalFormatting sqref="I15">
    <cfRule type="expression" dxfId="50" priority="13" stopIfTrue="1">
      <formula>LEN(TRIM(I15))=0</formula>
    </cfRule>
  </conditionalFormatting>
  <conditionalFormatting sqref="I16">
    <cfRule type="expression" dxfId="49" priority="12" stopIfTrue="1">
      <formula>LEN(TRIM(I16))=0</formula>
    </cfRule>
  </conditionalFormatting>
  <conditionalFormatting sqref="I17">
    <cfRule type="expression" dxfId="48" priority="11" stopIfTrue="1">
      <formula>LEN(TRIM(I17))=0</formula>
    </cfRule>
  </conditionalFormatting>
  <conditionalFormatting sqref="I18">
    <cfRule type="expression" dxfId="47" priority="10" stopIfTrue="1">
      <formula>LEN(TRIM(I18))=0</formula>
    </cfRule>
  </conditionalFormatting>
  <conditionalFormatting sqref="I19">
    <cfRule type="expression" dxfId="46" priority="9" stopIfTrue="1">
      <formula>LEN(TRIM(I19))=0</formula>
    </cfRule>
  </conditionalFormatting>
  <conditionalFormatting sqref="I20">
    <cfRule type="expression" dxfId="45" priority="8" stopIfTrue="1">
      <formula>LEN(TRIM(I20))=0</formula>
    </cfRule>
  </conditionalFormatting>
  <conditionalFormatting sqref="C21">
    <cfRule type="expression" dxfId="44" priority="7" stopIfTrue="1">
      <formula>MAX(C20,0)&lt;&gt;C21</formula>
    </cfRule>
  </conditionalFormatting>
  <conditionalFormatting sqref="D21">
    <cfRule type="expression" dxfId="43" priority="6" stopIfTrue="1">
      <formula>MAX(D20,0)&lt;&gt;D21</formula>
    </cfRule>
  </conditionalFormatting>
  <conditionalFormatting sqref="E21">
    <cfRule type="expression" dxfId="42" priority="5" stopIfTrue="1">
      <formula>MAX(E20,0)&lt;&gt;E21</formula>
    </cfRule>
  </conditionalFormatting>
  <conditionalFormatting sqref="F21">
    <cfRule type="expression" dxfId="41" priority="4" stopIfTrue="1">
      <formula>MAX(F20,0)&lt;&gt;F21</formula>
    </cfRule>
  </conditionalFormatting>
  <conditionalFormatting sqref="G21">
    <cfRule type="expression" dxfId="40" priority="3" stopIfTrue="1">
      <formula>MAX(G20,0)&lt;&gt;G21</formula>
    </cfRule>
  </conditionalFormatting>
  <conditionalFormatting sqref="H21">
    <cfRule type="expression" dxfId="39" priority="2" stopIfTrue="1">
      <formula>MAX(H20,0)&lt;&gt;H21</formula>
    </cfRule>
  </conditionalFormatting>
  <conditionalFormatting sqref="I21">
    <cfRule type="expression" dxfId="38" priority="1" stopIfTrue="1">
      <formula>MAX(I20,0)&lt;&gt;I21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40"/>
  <sheetViews>
    <sheetView zoomScaleNormal="100" workbookViewId="0">
      <selection activeCell="G26" sqref="G26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110</v>
      </c>
      <c r="G1" s="3"/>
      <c r="I1" s="24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4"/>
    </row>
    <row r="4" spans="1:17" s="2" customFormat="1" ht="21" customHeight="1" x14ac:dyDescent="0.2">
      <c r="A4" s="4"/>
      <c r="E4" s="6" t="str">
        <f>PAGE1!E4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PAGE1!E5</f>
        <v>EXITING SPECIAL EDUCATION</v>
      </c>
      <c r="F5" s="5"/>
      <c r="G5" s="3"/>
      <c r="I5" s="24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8" t="str">
        <f>PAGE1!B8</f>
        <v>Reporting Year:</v>
      </c>
      <c r="C8" s="60" t="str">
        <f>PAGE1!C8</f>
        <v>2017-2018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76" t="s">
        <v>65</v>
      </c>
      <c r="B14" s="46" t="s">
        <v>79</v>
      </c>
      <c r="C14" s="47"/>
      <c r="D14" s="47"/>
      <c r="E14" s="47"/>
      <c r="F14" s="47"/>
      <c r="G14" s="47"/>
      <c r="H14" s="47"/>
      <c r="I14" s="48"/>
      <c r="O14">
        <v>17</v>
      </c>
    </row>
    <row r="15" spans="1:17" ht="64.150000000000006" customHeight="1" x14ac:dyDescent="0.2">
      <c r="A15" s="77"/>
      <c r="B15" s="44" t="s">
        <v>80</v>
      </c>
      <c r="C15" s="34" t="s">
        <v>81</v>
      </c>
      <c r="D15" s="34" t="s">
        <v>82</v>
      </c>
      <c r="E15" s="34" t="s">
        <v>83</v>
      </c>
      <c r="F15" s="34" t="s">
        <v>84</v>
      </c>
      <c r="G15" s="34" t="s">
        <v>85</v>
      </c>
      <c r="H15" s="34" t="s">
        <v>86</v>
      </c>
      <c r="I15" s="34" t="s">
        <v>87</v>
      </c>
      <c r="Q15" t="s">
        <v>0</v>
      </c>
    </row>
    <row r="16" spans="1:17" ht="39.950000000000003" customHeight="1" x14ac:dyDescent="0.2">
      <c r="A16" s="16" t="s">
        <v>11</v>
      </c>
      <c r="B16" s="49">
        <f>IF(MIN(PAGE15!B13,PAGE15!$I$13)&lt;=0,0,PAGE15!B13/PAGE15!$I$13)</f>
        <v>0.22038567493112948</v>
      </c>
      <c r="C16" s="49">
        <f>IF(MIN(PAGE15!C13,PAGE15!$I$13)&lt;=0,0,PAGE15!C13/PAGE15!$I$13)</f>
        <v>1.4692378328741965E-2</v>
      </c>
      <c r="D16" s="49">
        <f>IF(MIN(PAGE15!D13,PAGE15!$I$13)&lt;=0,0,PAGE15!D13/PAGE15!$I$13)</f>
        <v>2.0202020202020204E-2</v>
      </c>
      <c r="E16" s="49">
        <f>IF(MIN(PAGE15!E13,PAGE15!$I$13)&lt;=0,0,PAGE15!E13/PAGE15!$I$13)</f>
        <v>1.5610651974288337E-2</v>
      </c>
      <c r="F16" s="49">
        <f>IF(MIN(PAGE15!F13,PAGE15!$I$13)&lt;=0,0,PAGE15!F13/PAGE15!$I$13)</f>
        <v>4.5913682277318639E-3</v>
      </c>
      <c r="G16" s="49">
        <f>IF(MIN(PAGE15!G13,PAGE15!$I$13)&lt;=0,0,PAGE15!G13/PAGE15!$I$13)</f>
        <v>0.6703397612488522</v>
      </c>
      <c r="H16" s="49">
        <f>IF(MIN(PAGE15!H13,PAGE15!$I$13)&lt;=0,0,PAGE15!H13/PAGE15!$I$13)</f>
        <v>5.4178145087235993E-2</v>
      </c>
      <c r="I16" s="49">
        <f>IF(PAGE15!I13&lt;=0,0,PAGE15!I13/PAGE15!I13)</f>
        <v>1</v>
      </c>
    </row>
    <row r="17" spans="1:9" ht="39.950000000000003" customHeight="1" x14ac:dyDescent="0.2">
      <c r="A17" s="16" t="s">
        <v>12</v>
      </c>
      <c r="B17" s="49">
        <f>IF(MIN(PAGE15!B14,PAGE15!$I$14)&lt;=0,0,PAGE15!B14/PAGE15!$I$14)</f>
        <v>0.24571112340896514</v>
      </c>
      <c r="C17" s="49">
        <f>IF(MIN(PAGE15!C14,PAGE15!$I$14)&lt;=0,0,PAGE15!C14/PAGE15!$I$14)</f>
        <v>2.0475926950747094E-2</v>
      </c>
      <c r="D17" s="49">
        <f>IF(MIN(PAGE15!D14,PAGE15!$I$14)&lt;=0,0,PAGE15!D14/PAGE15!$I$14)</f>
        <v>1.6325401217487549E-2</v>
      </c>
      <c r="E17" s="49">
        <f>IF(MIN(PAGE15!E14,PAGE15!$I$14)&lt;=0,0,PAGE15!E14/PAGE15!$I$14)</f>
        <v>4.0675152185943551E-2</v>
      </c>
      <c r="F17" s="49">
        <f>IF(MIN(PAGE15!F14,PAGE15!$I$14)&lt;=0,0,PAGE15!F14/PAGE15!$I$14)</f>
        <v>7.1942446043165471E-3</v>
      </c>
      <c r="G17" s="49">
        <f>IF(MIN(PAGE15!G14,PAGE15!$I$14)&lt;=0,0,PAGE15!G14/PAGE15!$I$14)</f>
        <v>0.6128942999446596</v>
      </c>
      <c r="H17" s="49">
        <f>IF(MIN(PAGE15!H14,PAGE15!$I$14)&lt;=0,0,PAGE15!H14/PAGE15!$I$14)</f>
        <v>5.6723851687880467E-2</v>
      </c>
      <c r="I17" s="49">
        <f>IF(PAGE15!I14&lt;=0,0,PAGE15!I14/PAGE15!I14)</f>
        <v>1</v>
      </c>
    </row>
    <row r="18" spans="1:9" ht="24.95" customHeight="1" x14ac:dyDescent="0.2">
      <c r="A18" s="16" t="s">
        <v>13</v>
      </c>
      <c r="B18" s="49">
        <f>IF(MIN(PAGE15!B15,PAGE15!$I$15)&lt;=0,0,PAGE15!B15/PAGE15!$I$15)</f>
        <v>0.22709163346613545</v>
      </c>
      <c r="C18" s="49">
        <f>IF(MIN(PAGE15!C15,PAGE15!$I$15)&lt;=0,0,PAGE15!C15/PAGE15!$I$15)</f>
        <v>2.9880478087649404E-2</v>
      </c>
      <c r="D18" s="49">
        <f>IF(MIN(PAGE15!D15,PAGE15!$I$15)&lt;=0,0,PAGE15!D15/PAGE15!$I$15)</f>
        <v>3.386454183266932E-2</v>
      </c>
      <c r="E18" s="49">
        <f>IF(MIN(PAGE15!E15,PAGE15!$I$15)&lt;=0,0,PAGE15!E15/PAGE15!$I$15)</f>
        <v>2.7888446215139442E-2</v>
      </c>
      <c r="F18" s="49">
        <f>IF(MIN(PAGE15!F15,PAGE15!$I$15)&lt;=0,0,PAGE15!F15/PAGE15!$I$15)</f>
        <v>5.9760956175298804E-3</v>
      </c>
      <c r="G18" s="49">
        <f>IF(MIN(PAGE15!G15,PAGE15!$I$15)&lt;=0,0,PAGE15!G15/PAGE15!$I$15)</f>
        <v>0.62350597609561753</v>
      </c>
      <c r="H18" s="49">
        <f>IF(MIN(PAGE15!H15,PAGE15!$I$15)&lt;=0,0,PAGE15!H15/PAGE15!$I$15)</f>
        <v>5.1792828685258967E-2</v>
      </c>
      <c r="I18" s="49">
        <f>IF(PAGE15!I15&lt;=0,0,PAGE15!I15/PAGE15!I15)</f>
        <v>1</v>
      </c>
    </row>
    <row r="19" spans="1:9" ht="24.95" customHeight="1" x14ac:dyDescent="0.2">
      <c r="A19" s="19" t="s">
        <v>14</v>
      </c>
      <c r="B19" s="49">
        <f>IF(MIN(PAGE15!B16,PAGE15!$I$16)&lt;=0,0,PAGE15!B16/PAGE15!$I$16)</f>
        <v>0.19727891156462585</v>
      </c>
      <c r="C19" s="49">
        <f>IF(MIN(PAGE15!C16,PAGE15!$I$16)&lt;=0,0,PAGE15!C16/PAGE15!$I$16)</f>
        <v>3.4013605442176874E-2</v>
      </c>
      <c r="D19" s="49">
        <f>IF(MIN(PAGE15!D16,PAGE15!$I$16)&lt;=0,0,PAGE15!D16/PAGE15!$I$16)</f>
        <v>6.8027210884353739E-3</v>
      </c>
      <c r="E19" s="49">
        <f>IF(MIN(PAGE15!E16,PAGE15!$I$16)&lt;=0,0,PAGE15!E16/PAGE15!$I$16)</f>
        <v>4.0816326530612242E-2</v>
      </c>
      <c r="F19" s="49">
        <f>IF(MIN(PAGE15!F16,PAGE15!$I$16)&lt;=0,0,PAGE15!F16/PAGE15!$I$16)</f>
        <v>6.8027210884353739E-3</v>
      </c>
      <c r="G19" s="49">
        <f>IF(MIN(PAGE15!G16,PAGE15!$I$16)&lt;=0,0,PAGE15!G16/PAGE15!$I$16)</f>
        <v>0.67346938775510201</v>
      </c>
      <c r="H19" s="49">
        <f>IF(MIN(PAGE15!H16,PAGE15!$I$16)&lt;=0,0,PAGE15!H16/PAGE15!$I$16)</f>
        <v>4.0816326530612242E-2</v>
      </c>
      <c r="I19" s="49">
        <f>IF(PAGE15!I16&lt;=0,0,PAGE15!I16/PAGE15!I16)</f>
        <v>1</v>
      </c>
    </row>
    <row r="20" spans="1:9" ht="24.95" customHeight="1" x14ac:dyDescent="0.2">
      <c r="A20" s="19" t="s">
        <v>15</v>
      </c>
      <c r="B20" s="49">
        <f>IF(MIN(PAGE15!B17,PAGE15!$I$17)&lt;=0,0,PAGE15!B17/PAGE15!$I$17)</f>
        <v>0.22727272727272727</v>
      </c>
      <c r="C20" s="49">
        <f>IF(MIN(PAGE15!C17,PAGE15!$I$17)&lt;=0,0,PAGE15!C17/PAGE15!$I$17)</f>
        <v>4.5454545454545456E-2</v>
      </c>
      <c r="D20" s="49">
        <f>IF(MIN(PAGE15!D17,PAGE15!$I$17)&lt;=0,0,PAGE15!D17/PAGE15!$I$17)</f>
        <v>0</v>
      </c>
      <c r="E20" s="49">
        <f>IF(MIN(PAGE15!E17,PAGE15!$I$17)&lt;=0,0,PAGE15!E17/PAGE15!$I$17)</f>
        <v>4.5454545454545456E-2</v>
      </c>
      <c r="F20" s="49">
        <f>IF(MIN(PAGE15!F17,PAGE15!$I$17)&lt;=0,0,PAGE15!F17/PAGE15!$I$17)</f>
        <v>0</v>
      </c>
      <c r="G20" s="49">
        <f>IF(MIN(PAGE15!G17,PAGE15!$I$17)&lt;=0,0,PAGE15!G17/PAGE15!$I$17)</f>
        <v>0.63636363636363635</v>
      </c>
      <c r="H20" s="49">
        <f>IF(MIN(PAGE15!H17,PAGE15!$I$17)&lt;=0,0,PAGE15!H17/PAGE15!$I$17)</f>
        <v>4.5454545454545456E-2</v>
      </c>
      <c r="I20" s="49">
        <f>IF(PAGE15!I17&lt;=0,0,PAGE15!I17/PAGE15!I17)</f>
        <v>1</v>
      </c>
    </row>
    <row r="21" spans="1:9" ht="24.95" customHeight="1" x14ac:dyDescent="0.2">
      <c r="A21" s="19" t="s">
        <v>16</v>
      </c>
      <c r="B21" s="49">
        <f>IF(MIN(PAGE15!B18,PAGE15!$I$18)&lt;=0,0,PAGE15!B18/PAGE15!$I$18)</f>
        <v>0.19298245614035087</v>
      </c>
      <c r="C21" s="49">
        <f>IF(MIN(PAGE15!C18,PAGE15!$I$18)&lt;=0,0,PAGE15!C18/PAGE15!$I$18)</f>
        <v>3.3173843700159487E-2</v>
      </c>
      <c r="D21" s="49">
        <f>IF(MIN(PAGE15!D18,PAGE15!$I$18)&lt;=0,0,PAGE15!D18/PAGE15!$I$18)</f>
        <v>9.2503987240829342E-3</v>
      </c>
      <c r="E21" s="49">
        <f>IF(MIN(PAGE15!E18,PAGE15!$I$18)&lt;=0,0,PAGE15!E18/PAGE15!$I$18)</f>
        <v>5.0398724082934609E-2</v>
      </c>
      <c r="F21" s="49">
        <f>IF(MIN(PAGE15!F18,PAGE15!$I$18)&lt;=0,0,PAGE15!F18/PAGE15!$I$18)</f>
        <v>5.4226475279106857E-3</v>
      </c>
      <c r="G21" s="49">
        <f>IF(MIN(PAGE15!G18,PAGE15!$I$18)&lt;=0,0,PAGE15!G18/PAGE15!$I$18)</f>
        <v>0.64306220095693778</v>
      </c>
      <c r="H21" s="49">
        <f>IF(MIN(PAGE15!H18,PAGE15!$I$18)&lt;=0,0,PAGE15!H18/PAGE15!$I$18)</f>
        <v>6.5709728867623607E-2</v>
      </c>
      <c r="I21" s="49">
        <f>IF(PAGE15!I18&lt;=0,0,PAGE15!I18/PAGE15!I18)</f>
        <v>1</v>
      </c>
    </row>
    <row r="22" spans="1:9" ht="24.95" customHeight="1" x14ac:dyDescent="0.2">
      <c r="A22" s="19" t="s">
        <v>17</v>
      </c>
      <c r="B22" s="49">
        <f>IF(MIN(PAGE15!B19,PAGE15!$I$19)&lt;=0,0,PAGE15!B19/PAGE15!$I$19)</f>
        <v>0.22990654205607478</v>
      </c>
      <c r="C22" s="49">
        <f>IF(MIN(PAGE15!C19,PAGE15!$I$19)&lt;=0,0,PAGE15!C19/PAGE15!$I$19)</f>
        <v>3.5514018691588788E-2</v>
      </c>
      <c r="D22" s="49">
        <f>IF(MIN(PAGE15!D19,PAGE15!$I$19)&lt;=0,0,PAGE15!D19/PAGE15!$I$19)</f>
        <v>1.4018691588785047E-2</v>
      </c>
      <c r="E22" s="49">
        <f>IF(MIN(PAGE15!E19,PAGE15!$I$19)&lt;=0,0,PAGE15!E19/PAGE15!$I$19)</f>
        <v>4.018691588785047E-2</v>
      </c>
      <c r="F22" s="49">
        <f>IF(MIN(PAGE15!F19,PAGE15!$I$19)&lt;=0,0,PAGE15!F19/PAGE15!$I$19)</f>
        <v>9.3457943925233638E-3</v>
      </c>
      <c r="G22" s="49">
        <f>IF(MIN(PAGE15!G19,PAGE15!$I$19)&lt;=0,0,PAGE15!G19/PAGE15!$I$19)</f>
        <v>0.608411214953271</v>
      </c>
      <c r="H22" s="49">
        <f>IF(MIN(PAGE15!H19,PAGE15!$I$19)&lt;=0,0,PAGE15!H19/PAGE15!$I$19)</f>
        <v>6.2616822429906543E-2</v>
      </c>
      <c r="I22" s="49">
        <f>IF(PAGE15!I19&lt;=0,0,PAGE15!I19/PAGE15!I19)</f>
        <v>1</v>
      </c>
    </row>
    <row r="23" spans="1:9" ht="24.95" customHeight="1" x14ac:dyDescent="0.2">
      <c r="A23" s="19" t="s">
        <v>18</v>
      </c>
      <c r="B23" s="49">
        <f>IF(MIN(PAGE15!B20,PAGE15!$I$20)&lt;=0,0,PAGE15!B20/PAGE15!$I$20)</f>
        <v>0.22204823050422801</v>
      </c>
      <c r="C23" s="49">
        <f>IF(MIN(PAGE15!C20,PAGE15!$I$20)&lt;=0,0,PAGE15!C20/PAGE15!$I$20)</f>
        <v>2.6411942791523122E-2</v>
      </c>
      <c r="D23" s="49">
        <f>IF(MIN(PAGE15!D20,PAGE15!$I$20)&lt;=0,0,PAGE15!D20/PAGE15!$I$20)</f>
        <v>1.4928489403904375E-2</v>
      </c>
      <c r="E23" s="49">
        <f>IF(MIN(PAGE15!E20,PAGE15!$I$20)&lt;=0,0,PAGE15!E20/PAGE15!$I$20)</f>
        <v>4.0296481887462154E-2</v>
      </c>
      <c r="F23" s="49">
        <f>IF(MIN(PAGE15!F20,PAGE15!$I$20)&lt;=0,0,PAGE15!F20/PAGE15!$I$20)</f>
        <v>6.4724919093851136E-3</v>
      </c>
      <c r="G23" s="49">
        <f>IF(MIN(PAGE15!G20,PAGE15!$I$20)&lt;=0,0,PAGE15!G20/PAGE15!$I$20)</f>
        <v>0.63033719594947279</v>
      </c>
      <c r="H23" s="49">
        <f>IF(MIN(PAGE15!H20,PAGE15!$I$20)&lt;=0,0,PAGE15!H20/PAGE15!$I$20)</f>
        <v>5.9505167554024428E-2</v>
      </c>
      <c r="I23" s="49">
        <f>IF(PAGE15!I20&lt;=0,0,PAGE15!I20/PAGE15!I20)</f>
        <v>1</v>
      </c>
    </row>
    <row r="24" spans="1:9" ht="20.100000000000001" customHeight="1" x14ac:dyDescent="0.2"/>
    <row r="25" spans="1:9" ht="21.75" customHeight="1" x14ac:dyDescent="0.2">
      <c r="A25" s="43" t="s">
        <v>62</v>
      </c>
      <c r="B25" s="18"/>
      <c r="C25" s="18"/>
      <c r="D25" s="18"/>
      <c r="E25" s="18"/>
      <c r="F25" s="18"/>
      <c r="G25" s="18"/>
      <c r="H25" s="18"/>
      <c r="I25" s="18"/>
    </row>
    <row r="26" spans="1:9" ht="21.75" customHeight="1" x14ac:dyDescent="0.2">
      <c r="A26" s="43"/>
      <c r="B26" s="18"/>
      <c r="C26" s="18"/>
      <c r="D26" s="18"/>
      <c r="E26" s="18"/>
      <c r="F26" s="18"/>
      <c r="G26" s="18"/>
      <c r="H26" s="18"/>
      <c r="I26" s="18"/>
    </row>
    <row r="27" spans="1:9" ht="12.6" customHeight="1" x14ac:dyDescent="0.2">
      <c r="A27" s="4"/>
      <c r="B27" s="18"/>
      <c r="C27" s="18"/>
      <c r="D27" s="18"/>
      <c r="E27" s="18"/>
      <c r="F27" s="18"/>
      <c r="G27" s="18"/>
      <c r="H27" s="18"/>
      <c r="I27" s="18"/>
    </row>
    <row r="28" spans="1:9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9" ht="12.7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9" ht="12.7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9" ht="12.7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9" ht="12.75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1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1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1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1:9" ht="12.75" customHeight="1" x14ac:dyDescent="0.2">
      <c r="A36" s="27"/>
      <c r="B36" s="45"/>
      <c r="C36" s="45"/>
      <c r="D36" s="45"/>
      <c r="E36" s="45"/>
      <c r="F36" s="45"/>
      <c r="G36" s="45"/>
      <c r="H36" s="45"/>
      <c r="I36" s="45"/>
    </row>
    <row r="37" spans="1:9" ht="14.25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1:9" ht="14.25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1:9" ht="14.25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1:9" ht="15" customHeight="1" x14ac:dyDescent="0.2"/>
  </sheetData>
  <sheetProtection password="CDE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36"/>
  <sheetViews>
    <sheetView zoomScaleNormal="100" workbookViewId="0">
      <selection activeCell="H25" sqref="H25"/>
    </sheetView>
  </sheetViews>
  <sheetFormatPr defaultRowHeight="12.75" x14ac:dyDescent="0.2"/>
  <cols>
    <col min="1" max="1" width="37.7109375" customWidth="1"/>
    <col min="2" max="2" width="16.710937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88</v>
      </c>
    </row>
    <row r="2" spans="1:18" s="2" customFormat="1" ht="13.15" customHeight="1" x14ac:dyDescent="0.2">
      <c r="A2" s="4"/>
      <c r="D2" s="5"/>
      <c r="E2" s="3"/>
      <c r="G2" s="3"/>
    </row>
    <row r="3" spans="1:18" s="2" customFormat="1" ht="13.15" customHeight="1" x14ac:dyDescent="0.2">
      <c r="A3" s="4"/>
      <c r="E3" s="3"/>
      <c r="F3"/>
      <c r="G3"/>
      <c r="H3"/>
      <c r="I3"/>
    </row>
    <row r="4" spans="1:18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  <c r="I4"/>
    </row>
    <row r="5" spans="1:18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  <c r="I5"/>
    </row>
    <row r="6" spans="1:18" s="2" customFormat="1" ht="13.9" customHeight="1" x14ac:dyDescent="0.2">
      <c r="B6" s="5"/>
      <c r="C6" s="5"/>
      <c r="D6" s="5"/>
      <c r="E6" s="5"/>
      <c r="F6"/>
      <c r="G6"/>
      <c r="H6"/>
      <c r="I6"/>
    </row>
    <row r="7" spans="1:18" s="2" customFormat="1" ht="13.9" customHeight="1" x14ac:dyDescent="0.2">
      <c r="B7" s="5"/>
      <c r="C7" s="62" t="s">
        <v>24</v>
      </c>
      <c r="D7" s="62"/>
      <c r="E7" s="62"/>
      <c r="F7"/>
      <c r="G7"/>
      <c r="H7"/>
      <c r="I7"/>
    </row>
    <row r="8" spans="1:18" s="2" customFormat="1" ht="18.600000000000001" customHeight="1" x14ac:dyDescent="0.2">
      <c r="B8" s="58" t="str">
        <f>PAGE1!B8</f>
        <v>Reporting Year:</v>
      </c>
      <c r="C8" s="60" t="str">
        <f>PAGE1!C8</f>
        <v>2017-2018</v>
      </c>
      <c r="D8" s="5"/>
      <c r="F8"/>
      <c r="G8"/>
      <c r="H8"/>
      <c r="I8"/>
    </row>
    <row r="9" spans="1:18" s="2" customFormat="1" ht="12" customHeight="1" x14ac:dyDescent="0.2">
      <c r="B9" s="8"/>
      <c r="D9" s="8"/>
      <c r="F9"/>
      <c r="G9"/>
      <c r="H9"/>
      <c r="I9"/>
    </row>
    <row r="10" spans="1:18" ht="24.75" customHeight="1" x14ac:dyDescent="0.2">
      <c r="A10" s="9" t="s">
        <v>89</v>
      </c>
    </row>
    <row r="11" spans="1:18" ht="39.950000000000003" customHeight="1" x14ac:dyDescent="0.2">
      <c r="A11" s="84" t="s">
        <v>65</v>
      </c>
      <c r="B11" s="85"/>
      <c r="C11" s="86"/>
      <c r="D11" s="75" t="s">
        <v>90</v>
      </c>
      <c r="E11" s="90"/>
      <c r="F11" s="91"/>
      <c r="G11" s="50"/>
      <c r="J11" s="69" t="s">
        <v>67</v>
      </c>
      <c r="O11">
        <v>18</v>
      </c>
    </row>
    <row r="12" spans="1:18" ht="64.150000000000006" customHeight="1" x14ac:dyDescent="0.2">
      <c r="A12" s="87"/>
      <c r="B12" s="88"/>
      <c r="C12" s="89"/>
      <c r="D12" s="44" t="s">
        <v>91</v>
      </c>
      <c r="E12" s="34" t="s">
        <v>92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92" t="s">
        <v>11</v>
      </c>
      <c r="B13" s="93"/>
      <c r="C13" s="94"/>
      <c r="D13" s="17">
        <v>743</v>
      </c>
      <c r="E13" s="17">
        <v>346</v>
      </c>
      <c r="F13" s="17">
        <v>1089</v>
      </c>
      <c r="I13" s="18">
        <f t="shared" ref="I13:I20" si="0">MAX(D13,0)+MAX(E13,0)</f>
        <v>1089</v>
      </c>
      <c r="J13" s="35">
        <f>MAX(PAGE13!J11,0)</f>
        <v>1089</v>
      </c>
      <c r="R13">
        <f t="shared" ref="R13:R20" si="1">MIN(LEN(TRIM(D13)),LEN(TRIM(E13)),LEN(TRIM(F13)))</f>
        <v>3</v>
      </c>
    </row>
    <row r="14" spans="1:18" ht="33" customHeight="1" x14ac:dyDescent="0.2">
      <c r="A14" s="82" t="s">
        <v>12</v>
      </c>
      <c r="B14" s="82"/>
      <c r="C14" s="82"/>
      <c r="D14" s="17">
        <v>2281</v>
      </c>
      <c r="E14" s="17">
        <v>1333</v>
      </c>
      <c r="F14" s="17">
        <v>3614</v>
      </c>
      <c r="I14" s="18">
        <f t="shared" si="0"/>
        <v>3614</v>
      </c>
      <c r="J14" s="35">
        <f>MAX(PAGE13!J12,0)</f>
        <v>3614</v>
      </c>
      <c r="R14">
        <f t="shared" si="1"/>
        <v>4</v>
      </c>
    </row>
    <row r="15" spans="1:18" ht="24.95" customHeight="1" x14ac:dyDescent="0.2">
      <c r="A15" s="82" t="s">
        <v>13</v>
      </c>
      <c r="B15" s="82"/>
      <c r="C15" s="82"/>
      <c r="D15" s="17">
        <v>340</v>
      </c>
      <c r="E15" s="17">
        <v>162</v>
      </c>
      <c r="F15" s="17">
        <v>502</v>
      </c>
      <c r="I15" s="18">
        <f t="shared" si="0"/>
        <v>502</v>
      </c>
      <c r="J15" s="35">
        <f>MAX(PAGE13!J13,0)</f>
        <v>502</v>
      </c>
      <c r="R15">
        <f t="shared" si="1"/>
        <v>3</v>
      </c>
    </row>
    <row r="16" spans="1:18" ht="24.95" customHeight="1" x14ac:dyDescent="0.2">
      <c r="A16" s="83" t="s">
        <v>14</v>
      </c>
      <c r="B16" s="83"/>
      <c r="C16" s="83"/>
      <c r="D16" s="17">
        <v>95</v>
      </c>
      <c r="E16" s="17">
        <v>52</v>
      </c>
      <c r="F16" s="17">
        <v>147</v>
      </c>
      <c r="I16" s="18">
        <f t="shared" si="0"/>
        <v>147</v>
      </c>
      <c r="J16" s="35">
        <f>MAX(PAGE13!J14,0)</f>
        <v>147</v>
      </c>
      <c r="R16">
        <f t="shared" si="1"/>
        <v>2</v>
      </c>
    </row>
    <row r="17" spans="1:18" ht="24.95" customHeight="1" x14ac:dyDescent="0.2">
      <c r="A17" s="83" t="s">
        <v>15</v>
      </c>
      <c r="B17" s="83"/>
      <c r="C17" s="83"/>
      <c r="D17" s="17">
        <v>15</v>
      </c>
      <c r="E17" s="17">
        <v>7</v>
      </c>
      <c r="F17" s="17">
        <v>22</v>
      </c>
      <c r="I17" s="18">
        <f t="shared" si="0"/>
        <v>22</v>
      </c>
      <c r="J17" s="35">
        <f>MAX(PAGE13!J15,0)</f>
        <v>22</v>
      </c>
      <c r="R17">
        <f t="shared" si="1"/>
        <v>1</v>
      </c>
    </row>
    <row r="18" spans="1:18" ht="24.95" customHeight="1" x14ac:dyDescent="0.2">
      <c r="A18" s="83" t="s">
        <v>16</v>
      </c>
      <c r="B18" s="83"/>
      <c r="C18" s="83"/>
      <c r="D18" s="17">
        <v>2029</v>
      </c>
      <c r="E18" s="17">
        <v>1106</v>
      </c>
      <c r="F18" s="17">
        <v>3135</v>
      </c>
      <c r="I18" s="18">
        <f t="shared" si="0"/>
        <v>3135</v>
      </c>
      <c r="J18" s="35">
        <f>MAX(PAGE13!J16,0)</f>
        <v>3135</v>
      </c>
      <c r="R18">
        <f t="shared" si="1"/>
        <v>4</v>
      </c>
    </row>
    <row r="19" spans="1:18" ht="24.75" customHeight="1" x14ac:dyDescent="0.2">
      <c r="A19" s="83" t="s">
        <v>17</v>
      </c>
      <c r="B19" s="83"/>
      <c r="C19" s="83"/>
      <c r="D19" s="17">
        <v>714</v>
      </c>
      <c r="E19" s="17">
        <v>356</v>
      </c>
      <c r="F19" s="17">
        <v>1070</v>
      </c>
      <c r="I19" s="18">
        <f t="shared" si="0"/>
        <v>1070</v>
      </c>
      <c r="J19" s="35">
        <f>MAX(PAGE13!J17,0)</f>
        <v>1070</v>
      </c>
      <c r="R19">
        <f t="shared" si="1"/>
        <v>3</v>
      </c>
    </row>
    <row r="20" spans="1:18" ht="24.95" customHeight="1" x14ac:dyDescent="0.2">
      <c r="A20" s="83" t="s">
        <v>18</v>
      </c>
      <c r="B20" s="83"/>
      <c r="C20" s="83"/>
      <c r="D20" s="17">
        <v>6217</v>
      </c>
      <c r="E20" s="17">
        <v>3362</v>
      </c>
      <c r="F20" s="17">
        <v>9579</v>
      </c>
      <c r="I20" s="18">
        <f t="shared" si="0"/>
        <v>9579</v>
      </c>
      <c r="J20" s="35">
        <f>MAX(PAGE13!J18,0)</f>
        <v>9579</v>
      </c>
      <c r="R20">
        <f t="shared" si="1"/>
        <v>4</v>
      </c>
    </row>
    <row r="21" spans="1:18" ht="20.100000000000001" customHeight="1" x14ac:dyDescent="0.2">
      <c r="A21" s="81" t="s">
        <v>93</v>
      </c>
      <c r="B21" s="81"/>
      <c r="C21" s="81"/>
      <c r="D21" s="23">
        <f>MAX(D13,0)+MAX(D14,0)+MAX(D15,0)+MAX(D16,0)+MAX(D17,0)+MAX(D18,0)+MAX(D19,0)</f>
        <v>6217</v>
      </c>
      <c r="E21" s="23">
        <f>MAX(E13,0)+MAX(E14,0)+MAX(E15,0)+MAX(E16,0)+MAX(E17,0)+MAX(E18,0)+MAX(E19,0)</f>
        <v>3362</v>
      </c>
      <c r="F21" s="23">
        <f>MAX(F13,0)+MAX(F14,0)+MAX(F15,0)+MAX(F16,0)+MAX(F17,0)+MAX(F18,0)+MAX(F19,0)</f>
        <v>9579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4"/>
      <c r="B23" s="18"/>
      <c r="C23" s="18"/>
      <c r="D23" s="18"/>
      <c r="E23" s="18"/>
      <c r="F23" s="18"/>
      <c r="G23" s="18"/>
    </row>
    <row r="24" spans="1:18" ht="12.75" customHeight="1" x14ac:dyDescent="0.2">
      <c r="B24" s="45"/>
      <c r="C24" s="45"/>
      <c r="D24" s="45"/>
      <c r="E24" s="45"/>
      <c r="F24" s="45"/>
      <c r="G24" s="45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51"/>
      <c r="G28" s="45"/>
    </row>
    <row r="29" spans="1:18" ht="14.2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3">
    <mergeCell ref="A14:C14"/>
    <mergeCell ref="C7:E7"/>
    <mergeCell ref="A11:C12"/>
    <mergeCell ref="D11:F11"/>
    <mergeCell ref="J11:J12"/>
    <mergeCell ref="A13:C13"/>
    <mergeCell ref="A21:C21"/>
    <mergeCell ref="A15:C15"/>
    <mergeCell ref="A16:C16"/>
    <mergeCell ref="A17:C17"/>
    <mergeCell ref="A18:C18"/>
    <mergeCell ref="A19:C19"/>
    <mergeCell ref="A20:C20"/>
  </mergeCells>
  <conditionalFormatting sqref="I13">
    <cfRule type="cellIs" dxfId="37" priority="1" stopIfTrue="1" operator="notEqual">
      <formula>MAX($F$13,0)</formula>
    </cfRule>
  </conditionalFormatting>
  <conditionalFormatting sqref="I14">
    <cfRule type="cellIs" dxfId="36" priority="2" stopIfTrue="1" operator="notEqual">
      <formula>MAX($F$14,0)</formula>
    </cfRule>
  </conditionalFormatting>
  <conditionalFormatting sqref="I15">
    <cfRule type="cellIs" dxfId="35" priority="3" stopIfTrue="1" operator="notEqual">
      <formula>MAX($F$15,0)</formula>
    </cfRule>
  </conditionalFormatting>
  <conditionalFormatting sqref="I16">
    <cfRule type="cellIs" dxfId="34" priority="4" stopIfTrue="1" operator="notEqual">
      <formula>MAX($F$16,0)</formula>
    </cfRule>
  </conditionalFormatting>
  <conditionalFormatting sqref="I17">
    <cfRule type="cellIs" dxfId="33" priority="5" stopIfTrue="1" operator="notEqual">
      <formula>MAX($F$17,0)</formula>
    </cfRule>
  </conditionalFormatting>
  <conditionalFormatting sqref="I18">
    <cfRule type="cellIs" dxfId="32" priority="6" stopIfTrue="1" operator="notEqual">
      <formula>MAX($F$18,0)</formula>
    </cfRule>
  </conditionalFormatting>
  <conditionalFormatting sqref="I19">
    <cfRule type="cellIs" dxfId="31" priority="7" stopIfTrue="1" operator="notEqual">
      <formula>MAX($F$19,0)</formula>
    </cfRule>
  </conditionalFormatting>
  <conditionalFormatting sqref="I20">
    <cfRule type="cellIs" dxfId="30" priority="8" stopIfTrue="1" operator="notEqual">
      <formula>MAX($F$20,0)</formula>
    </cfRule>
  </conditionalFormatting>
  <conditionalFormatting sqref="D21:F21">
    <cfRule type="cellIs" dxfId="29" priority="9" stopIfTrue="1" operator="notEqual">
      <formula>MAX(D20,0)</formula>
    </cfRule>
  </conditionalFormatting>
  <conditionalFormatting sqref="J13:J20">
    <cfRule type="cellIs" dxfId="28" priority="10" stopIfTrue="1" operator="notEqual">
      <formula>MAX(F13,0)</formula>
    </cfRule>
  </conditionalFormatting>
  <conditionalFormatting sqref="D13:F20">
    <cfRule type="expression" dxfId="27" priority="11" stopIfTrue="1">
      <formula>LEN(TRIM(D13))=0</formula>
    </cfRule>
  </conditionalFormatting>
  <conditionalFormatting sqref="C7:E7">
    <cfRule type="expression" dxfId="26" priority="12" stopIfTrue="1">
      <formula>MIN(R13:R20)=0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36"/>
  <sheetViews>
    <sheetView zoomScaleNormal="100" workbookViewId="0">
      <selection activeCell="G24" sqref="G24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94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21" customHeight="1" x14ac:dyDescent="0.2">
      <c r="A3" s="4"/>
      <c r="D3" s="6" t="str">
        <f>PAGE1!E4</f>
        <v>REPORT OF CHILDREN WITH DISABILITIES</v>
      </c>
      <c r="E3" s="5"/>
      <c r="F3"/>
      <c r="G3"/>
      <c r="H3"/>
      <c r="I3"/>
    </row>
    <row r="4" spans="1:15" s="2" customFormat="1" ht="15.6" customHeight="1" x14ac:dyDescent="0.2">
      <c r="A4" s="4"/>
      <c r="D4" s="6" t="str">
        <f>PAGE1!E5</f>
        <v>EXITING SPECIAL EDUCATION</v>
      </c>
      <c r="E4" s="3"/>
      <c r="F4"/>
      <c r="G4"/>
      <c r="H4"/>
      <c r="I4"/>
    </row>
    <row r="5" spans="1:15" s="2" customFormat="1" ht="15.6" customHeight="1" x14ac:dyDescent="0.2">
      <c r="A5" s="4"/>
      <c r="D5" s="6"/>
      <c r="E5" s="3"/>
      <c r="F5"/>
      <c r="G5"/>
      <c r="H5"/>
      <c r="I5"/>
    </row>
    <row r="6" spans="1:15" s="2" customFormat="1" ht="15.6" customHeight="1" x14ac:dyDescent="0.2">
      <c r="A6" s="4"/>
      <c r="D6" s="6"/>
      <c r="E6" s="3"/>
      <c r="F6"/>
      <c r="G6"/>
      <c r="H6"/>
      <c r="I6"/>
    </row>
    <row r="7" spans="1:15" s="2" customFormat="1" ht="12" customHeight="1" x14ac:dyDescent="0.2">
      <c r="B7" s="5"/>
      <c r="C7" s="5"/>
      <c r="D7" s="5"/>
      <c r="F7"/>
      <c r="G7"/>
      <c r="H7"/>
      <c r="I7"/>
    </row>
    <row r="8" spans="1:15" s="2" customFormat="1" ht="18.600000000000001" customHeight="1" x14ac:dyDescent="0.2">
      <c r="B8" s="58" t="str">
        <f>PAGE1!B8</f>
        <v>Reporting Year:</v>
      </c>
      <c r="C8" s="60" t="str">
        <f>PAGE1!C8</f>
        <v>2017-2018</v>
      </c>
      <c r="D8" s="8"/>
      <c r="F8" s="8"/>
    </row>
    <row r="9" spans="1:15" ht="21" customHeight="1" x14ac:dyDescent="0.2">
      <c r="A9" s="9" t="s">
        <v>95</v>
      </c>
    </row>
    <row r="10" spans="1:15" ht="39.950000000000003" customHeight="1" x14ac:dyDescent="0.2">
      <c r="A10" s="84" t="s">
        <v>65</v>
      </c>
      <c r="B10" s="85"/>
      <c r="C10" s="86"/>
      <c r="D10" s="95" t="s">
        <v>96</v>
      </c>
      <c r="E10" s="95"/>
      <c r="F10" s="95"/>
      <c r="G10" s="50"/>
      <c r="O10">
        <v>19</v>
      </c>
    </row>
    <row r="11" spans="1:15" ht="64.150000000000006" customHeight="1" x14ac:dyDescent="0.2">
      <c r="A11" s="87"/>
      <c r="B11" s="88"/>
      <c r="C11" s="89"/>
      <c r="D11" s="52" t="s">
        <v>97</v>
      </c>
      <c r="E11" s="53" t="s">
        <v>98</v>
      </c>
      <c r="F11" s="53" t="s">
        <v>87</v>
      </c>
      <c r="O11" t="s">
        <v>0</v>
      </c>
    </row>
    <row r="12" spans="1:15" ht="24.75" customHeight="1" x14ac:dyDescent="0.2">
      <c r="A12" s="82" t="s">
        <v>11</v>
      </c>
      <c r="B12" s="82"/>
      <c r="C12" s="82"/>
      <c r="D12" s="49">
        <f>IF(MIN(PAGE17!D13,PAGE17!$F$13)&lt;=0,0,PAGE17!D13/PAGE17!$F$13)</f>
        <v>0.68227731864095498</v>
      </c>
      <c r="E12" s="49">
        <f>IF(MIN(PAGE17!E13,PAGE17!F13)&lt;=0,0,PAGE17!E13/PAGE17!F13)</f>
        <v>0.31772268135904502</v>
      </c>
      <c r="F12" s="49">
        <f>IF(PAGE17!F13&lt;=0,0,PAGE17!F13/PAGE17!F13)</f>
        <v>1</v>
      </c>
    </row>
    <row r="13" spans="1:15" ht="33" customHeight="1" x14ac:dyDescent="0.2">
      <c r="A13" s="82" t="s">
        <v>12</v>
      </c>
      <c r="B13" s="82"/>
      <c r="C13" s="82"/>
      <c r="D13" s="49">
        <f>IF(MIN(PAGE17!D14,PAGE17!F14)&lt;=0,0,PAGE17!D14/PAGE17!F14)</f>
        <v>0.63115661317100169</v>
      </c>
      <c r="E13" s="49">
        <f>IF(MIN(PAGE17!E14,PAGE17!F14)&lt;=0,0,PAGE17!E14/PAGE17!F14)</f>
        <v>0.36884338682899837</v>
      </c>
      <c r="F13" s="49">
        <f>IF(PAGE17!F14&lt;=0,0,PAGE17!F14/PAGE17!F14)</f>
        <v>1</v>
      </c>
    </row>
    <row r="14" spans="1:15" ht="24.95" customHeight="1" x14ac:dyDescent="0.2">
      <c r="A14" s="82" t="s">
        <v>13</v>
      </c>
      <c r="B14" s="82"/>
      <c r="C14" s="82"/>
      <c r="D14" s="49">
        <f>IF(MIN(PAGE17!D15,PAGE17!F15)&lt;=0,0,PAGE17!D15/PAGE17!F15)</f>
        <v>0.67729083665338641</v>
      </c>
      <c r="E14" s="49">
        <f>IF(MIN(PAGE17!E15,PAGE17!F15)&lt;=0,0,PAGE17!E15/PAGE17!F15)</f>
        <v>0.32270916334661354</v>
      </c>
      <c r="F14" s="49">
        <f>IF(PAGE17!F15&lt;=0,0,PAGE17!F15/PAGE17!F15)</f>
        <v>1</v>
      </c>
    </row>
    <row r="15" spans="1:15" ht="24.95" customHeight="1" x14ac:dyDescent="0.2">
      <c r="A15" s="83" t="s">
        <v>14</v>
      </c>
      <c r="B15" s="83"/>
      <c r="C15" s="83"/>
      <c r="D15" s="49">
        <f>IF(MIN(PAGE17!D16,PAGE17!F16)&lt;=0,0,PAGE17!D16/PAGE17!F16)</f>
        <v>0.6462585034013606</v>
      </c>
      <c r="E15" s="49">
        <f>IF(MIN(PAGE17!E16,PAGE17!F16)&lt;=0,0,PAGE17!E16/PAGE17!F16)</f>
        <v>0.35374149659863946</v>
      </c>
      <c r="F15" s="49">
        <f>IF(PAGE17!F16&lt;=0,0,PAGE17!F16/PAGE17!F16)</f>
        <v>1</v>
      </c>
    </row>
    <row r="16" spans="1:15" ht="24.95" customHeight="1" x14ac:dyDescent="0.2">
      <c r="A16" s="83" t="s">
        <v>15</v>
      </c>
      <c r="B16" s="83"/>
      <c r="C16" s="83"/>
      <c r="D16" s="49">
        <f>IF(MIN(PAGE17!D17,PAGE17!F17)&lt;=0,0,PAGE17!D17/PAGE17!F17)</f>
        <v>0.68181818181818177</v>
      </c>
      <c r="E16" s="49">
        <f>IF(MIN(PAGE17!E17,PAGE17!F17)&lt;=0,0,PAGE17!E17/PAGE17!F17)</f>
        <v>0.31818181818181818</v>
      </c>
      <c r="F16" s="49">
        <f>IF(PAGE17!F17&lt;=0,0,PAGE17!F17/PAGE17!F17)</f>
        <v>1</v>
      </c>
    </row>
    <row r="17" spans="1:7" ht="24.95" customHeight="1" x14ac:dyDescent="0.2">
      <c r="A17" s="83" t="s">
        <v>16</v>
      </c>
      <c r="B17" s="83"/>
      <c r="C17" s="83"/>
      <c r="D17" s="49">
        <f>IF(MIN(PAGE17!D18,PAGE17!F18)&lt;=0,0,PAGE17!D18/PAGE17!F18)</f>
        <v>0.64720893141945779</v>
      </c>
      <c r="E17" s="49">
        <f>IF(MIN(PAGE17!E18,PAGE17!F18)&lt;=0,0,PAGE17!E18/PAGE17!F18)</f>
        <v>0.35279106858054227</v>
      </c>
      <c r="F17" s="49">
        <f>IF(PAGE17!F18&lt;=0,0,PAGE17!F18/PAGE17!F18)</f>
        <v>1</v>
      </c>
    </row>
    <row r="18" spans="1:7" ht="24.75" customHeight="1" x14ac:dyDescent="0.2">
      <c r="A18" s="83" t="s">
        <v>17</v>
      </c>
      <c r="B18" s="83"/>
      <c r="C18" s="83"/>
      <c r="D18" s="49">
        <f>IF(MIN(PAGE17!D19,PAGE17!F19)&lt;=0,0,PAGE17!D19/PAGE17!F19)</f>
        <v>0.66728971962616823</v>
      </c>
      <c r="E18" s="49">
        <f>IF(MIN(PAGE17!E19,PAGE17!F19)&lt;=0,0,PAGE17!E19/PAGE17!F19)</f>
        <v>0.33271028037383177</v>
      </c>
      <c r="F18" s="49">
        <f>IF(PAGE17!F19&lt;=0,0,PAGE17!F19/PAGE17!F19)</f>
        <v>1</v>
      </c>
    </row>
    <row r="19" spans="1:7" ht="24.95" customHeight="1" x14ac:dyDescent="0.2">
      <c r="A19" s="83" t="s">
        <v>18</v>
      </c>
      <c r="B19" s="83"/>
      <c r="C19" s="83"/>
      <c r="D19" s="49">
        <f>IF(MIN(PAGE17!D20,PAGE17!F20)&lt;=0,0,PAGE17!D20/PAGE17!F20)</f>
        <v>0.64902390646205244</v>
      </c>
      <c r="E19" s="49">
        <f>IF(MIN(PAGE17!E20,PAGE17!F20)&lt;=0,0,PAGE17!E20/PAGE17!F20)</f>
        <v>0.35097609353794762</v>
      </c>
      <c r="F19" s="49">
        <f>IF(PAGE17!F20&lt;=0,0,PAGE17!F20/PAGE17!F20)</f>
        <v>1</v>
      </c>
    </row>
    <row r="20" spans="1:7" ht="20.100000000000001" customHeight="1" x14ac:dyDescent="0.2">
      <c r="F20" s="54"/>
    </row>
    <row r="21" spans="1:7" ht="21.75" customHeight="1" x14ac:dyDescent="0.2">
      <c r="A21" s="43" t="s">
        <v>62</v>
      </c>
      <c r="B21" s="18"/>
      <c r="C21" s="18"/>
      <c r="D21" s="18"/>
      <c r="E21" s="18"/>
      <c r="F21" s="18"/>
      <c r="G21" s="18"/>
    </row>
    <row r="22" spans="1:7" ht="21.75" customHeight="1" x14ac:dyDescent="0.2">
      <c r="A22" s="43"/>
      <c r="B22" s="18"/>
      <c r="C22" s="18"/>
      <c r="D22" s="18"/>
      <c r="E22" s="18"/>
      <c r="F22" s="18"/>
      <c r="G22" s="18"/>
    </row>
    <row r="23" spans="1:7" ht="12.6" customHeight="1" x14ac:dyDescent="0.2">
      <c r="A23" s="4"/>
      <c r="B23" s="18"/>
      <c r="C23" s="18"/>
      <c r="D23" s="18"/>
      <c r="E23" s="18"/>
      <c r="F23" s="18"/>
      <c r="G23" s="18"/>
    </row>
    <row r="24" spans="1:7" ht="12.75" customHeight="1" x14ac:dyDescent="0.2">
      <c r="B24" s="45"/>
      <c r="C24" s="45"/>
      <c r="D24" s="45"/>
      <c r="E24" s="45"/>
      <c r="F24" s="45"/>
      <c r="G24" s="45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4.2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2.75" customHeight="1" x14ac:dyDescent="0.2">
      <c r="A32" s="27"/>
      <c r="B32" s="45"/>
      <c r="C32" s="45"/>
      <c r="D32" s="45"/>
      <c r="E32" s="45"/>
      <c r="F32" s="45"/>
      <c r="G32" s="45"/>
    </row>
    <row r="33" spans="2:7" ht="14.25" customHeight="1" x14ac:dyDescent="0.2">
      <c r="B33" s="45"/>
      <c r="C33" s="45"/>
      <c r="D33" s="45"/>
      <c r="E33" s="45"/>
      <c r="F33" s="45"/>
      <c r="G33" s="45"/>
    </row>
    <row r="34" spans="2:7" ht="14.25" customHeight="1" x14ac:dyDescent="0.2">
      <c r="B34" s="45"/>
      <c r="C34" s="45"/>
      <c r="D34" s="45"/>
      <c r="E34" s="45"/>
      <c r="F34" s="45"/>
      <c r="G34" s="45"/>
    </row>
    <row r="35" spans="2:7" ht="14.25" customHeight="1" x14ac:dyDescent="0.2">
      <c r="B35" s="45"/>
      <c r="C35" s="45"/>
      <c r="D35" s="45"/>
      <c r="E35" s="45"/>
      <c r="F35" s="45"/>
      <c r="G35" s="45"/>
    </row>
    <row r="36" spans="2:7" ht="15" customHeight="1" x14ac:dyDescent="0.2"/>
  </sheetData>
  <sheetProtection password="CDE0" sheet="1" objects="1" scenarios="1"/>
  <mergeCells count="10">
    <mergeCell ref="D10:F10"/>
    <mergeCell ref="A12:C12"/>
    <mergeCell ref="A13:C13"/>
    <mergeCell ref="A14:C14"/>
    <mergeCell ref="A15:C15"/>
    <mergeCell ref="A16:C16"/>
    <mergeCell ref="A17:C17"/>
    <mergeCell ref="A18:C18"/>
    <mergeCell ref="A19:C19"/>
    <mergeCell ref="A10:C11"/>
  </mergeCells>
  <pageMargins left="0.75" right="0.75" top="1" bottom="1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37"/>
  <sheetViews>
    <sheetView zoomScaleNormal="100" workbookViewId="0">
      <selection activeCell="G27" sqref="G27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E1" s="3"/>
      <c r="G1" s="24" t="s">
        <v>99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PAGE1!E4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PAGE1!E5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62" t="s">
        <v>24</v>
      </c>
      <c r="D6" s="62"/>
      <c r="E6" s="62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8" t="str">
        <f>PAGE1!B8</f>
        <v>Reporting Year:</v>
      </c>
      <c r="C8" s="60" t="str">
        <f>PAGE1!C8</f>
        <v>2017-2018</v>
      </c>
      <c r="D8" s="8"/>
      <c r="F8" s="8"/>
    </row>
    <row r="9" spans="1:18" s="2" customFormat="1" ht="12" customHeight="1" x14ac:dyDescent="0.2">
      <c r="B9" s="58"/>
      <c r="C9" s="58"/>
      <c r="D9" s="8"/>
      <c r="F9" s="8"/>
    </row>
    <row r="10" spans="1:18" ht="19.5" customHeight="1" x14ac:dyDescent="0.2">
      <c r="A10" s="9" t="s">
        <v>100</v>
      </c>
    </row>
    <row r="11" spans="1:18" ht="27.75" customHeight="1" x14ac:dyDescent="0.2">
      <c r="A11" s="84" t="s">
        <v>65</v>
      </c>
      <c r="B11" s="85"/>
      <c r="C11" s="86"/>
      <c r="D11" s="75" t="s">
        <v>101</v>
      </c>
      <c r="E11" s="90"/>
      <c r="F11" s="91"/>
      <c r="G11" s="50"/>
      <c r="J11" s="69" t="s">
        <v>67</v>
      </c>
      <c r="O11">
        <v>20</v>
      </c>
    </row>
    <row r="12" spans="1:18" ht="64.150000000000006" customHeight="1" x14ac:dyDescent="0.2">
      <c r="A12" s="87"/>
      <c r="B12" s="88"/>
      <c r="C12" s="89"/>
      <c r="D12" s="44" t="s">
        <v>102</v>
      </c>
      <c r="E12" s="34" t="s">
        <v>103</v>
      </c>
      <c r="F12" s="34" t="s">
        <v>75</v>
      </c>
      <c r="I12" s="14" t="s">
        <v>10</v>
      </c>
      <c r="J12" s="69"/>
      <c r="O12" t="s">
        <v>0</v>
      </c>
    </row>
    <row r="13" spans="1:18" ht="24.75" customHeight="1" x14ac:dyDescent="0.2">
      <c r="A13" s="82" t="s">
        <v>11</v>
      </c>
      <c r="B13" s="82"/>
      <c r="C13" s="82"/>
      <c r="D13" s="55">
        <v>38</v>
      </c>
      <c r="E13" s="55">
        <v>1051</v>
      </c>
      <c r="F13" s="55">
        <v>1089</v>
      </c>
      <c r="I13" s="18">
        <f t="shared" ref="I13:I20" si="0">MAX(D13,0)+MAX(E13,0)</f>
        <v>1089</v>
      </c>
      <c r="J13" s="35">
        <f>MAX(PAGE13!J11,0)</f>
        <v>1089</v>
      </c>
      <c r="R13">
        <f t="shared" ref="R13:R20" si="1">MIN(LEN(TRIM(D13)),LEN(TRIM(E13)),LEN(TRIM(F13)))</f>
        <v>2</v>
      </c>
    </row>
    <row r="14" spans="1:18" ht="33" customHeight="1" x14ac:dyDescent="0.2">
      <c r="A14" s="82" t="s">
        <v>12</v>
      </c>
      <c r="B14" s="82"/>
      <c r="C14" s="82"/>
      <c r="D14" s="55">
        <v>156</v>
      </c>
      <c r="E14" s="55">
        <v>3458</v>
      </c>
      <c r="F14" s="55">
        <v>3614</v>
      </c>
      <c r="I14" s="18">
        <f t="shared" si="0"/>
        <v>3614</v>
      </c>
      <c r="J14" s="35">
        <f>MAX(PAGE13!J12,0)</f>
        <v>3614</v>
      </c>
      <c r="R14">
        <f t="shared" si="1"/>
        <v>3</v>
      </c>
    </row>
    <row r="15" spans="1:18" ht="24.95" customHeight="1" x14ac:dyDescent="0.2">
      <c r="A15" s="82" t="s">
        <v>13</v>
      </c>
      <c r="B15" s="82"/>
      <c r="C15" s="82"/>
      <c r="D15" s="55">
        <v>12</v>
      </c>
      <c r="E15" s="55">
        <v>490</v>
      </c>
      <c r="F15" s="55">
        <v>502</v>
      </c>
      <c r="I15" s="18">
        <f t="shared" si="0"/>
        <v>502</v>
      </c>
      <c r="J15" s="35">
        <f>MAX(PAGE13!J13,0)</f>
        <v>502</v>
      </c>
      <c r="R15">
        <f t="shared" si="1"/>
        <v>2</v>
      </c>
    </row>
    <row r="16" spans="1:18" ht="24.95" customHeight="1" x14ac:dyDescent="0.2">
      <c r="A16" s="83" t="s">
        <v>14</v>
      </c>
      <c r="B16" s="83"/>
      <c r="C16" s="83"/>
      <c r="D16" s="55">
        <v>2</v>
      </c>
      <c r="E16" s="55">
        <v>145</v>
      </c>
      <c r="F16" s="55">
        <v>147</v>
      </c>
      <c r="I16" s="18">
        <f t="shared" si="0"/>
        <v>147</v>
      </c>
      <c r="J16" s="35">
        <f>MAX(PAGE13!J14,0)</f>
        <v>147</v>
      </c>
      <c r="R16">
        <f t="shared" si="1"/>
        <v>1</v>
      </c>
    </row>
    <row r="17" spans="1:18" ht="24.95" customHeight="1" x14ac:dyDescent="0.2">
      <c r="A17" s="83" t="s">
        <v>15</v>
      </c>
      <c r="B17" s="83"/>
      <c r="C17" s="83"/>
      <c r="D17" s="55">
        <v>1</v>
      </c>
      <c r="E17" s="55">
        <v>21</v>
      </c>
      <c r="F17" s="55">
        <v>22</v>
      </c>
      <c r="I17" s="18">
        <f t="shared" si="0"/>
        <v>22</v>
      </c>
      <c r="J17" s="35">
        <f>MAX(PAGE13!J15,0)</f>
        <v>22</v>
      </c>
      <c r="R17">
        <f t="shared" si="1"/>
        <v>1</v>
      </c>
    </row>
    <row r="18" spans="1:18" ht="24.95" customHeight="1" x14ac:dyDescent="0.2">
      <c r="A18" s="83" t="s">
        <v>16</v>
      </c>
      <c r="B18" s="83"/>
      <c r="C18" s="83"/>
      <c r="D18" s="55">
        <v>100</v>
      </c>
      <c r="E18" s="55">
        <v>3035</v>
      </c>
      <c r="F18" s="55">
        <v>3135</v>
      </c>
      <c r="I18" s="18">
        <f t="shared" si="0"/>
        <v>3135</v>
      </c>
      <c r="J18" s="35">
        <f>MAX(PAGE13!J16,0)</f>
        <v>3135</v>
      </c>
      <c r="R18">
        <f t="shared" si="1"/>
        <v>3</v>
      </c>
    </row>
    <row r="19" spans="1:18" ht="24.75" customHeight="1" x14ac:dyDescent="0.2">
      <c r="A19" s="83" t="s">
        <v>17</v>
      </c>
      <c r="B19" s="83"/>
      <c r="C19" s="83"/>
      <c r="D19" s="55">
        <v>37</v>
      </c>
      <c r="E19" s="55">
        <v>1033</v>
      </c>
      <c r="F19" s="55">
        <v>1070</v>
      </c>
      <c r="I19" s="18">
        <f t="shared" si="0"/>
        <v>1070</v>
      </c>
      <c r="J19" s="35">
        <f>MAX(PAGE13!J17,0)</f>
        <v>1070</v>
      </c>
      <c r="R19">
        <f t="shared" si="1"/>
        <v>2</v>
      </c>
    </row>
    <row r="20" spans="1:18" ht="24.95" customHeight="1" x14ac:dyDescent="0.2">
      <c r="A20" s="83" t="s">
        <v>18</v>
      </c>
      <c r="B20" s="83"/>
      <c r="C20" s="83"/>
      <c r="D20" s="55">
        <v>346</v>
      </c>
      <c r="E20" s="55">
        <v>9233</v>
      </c>
      <c r="F20" s="55">
        <v>9579</v>
      </c>
      <c r="I20" s="18">
        <f t="shared" si="0"/>
        <v>9579</v>
      </c>
      <c r="J20" s="35">
        <f>MAX(PAGE13!J18,0)</f>
        <v>9579</v>
      </c>
      <c r="R20">
        <f t="shared" si="1"/>
        <v>3</v>
      </c>
    </row>
    <row r="21" spans="1:18" ht="20.100000000000001" customHeight="1" x14ac:dyDescent="0.2">
      <c r="A21" s="81" t="s">
        <v>93</v>
      </c>
      <c r="B21" s="81"/>
      <c r="C21" s="81"/>
      <c r="D21" s="23">
        <f>MAX(D13,0)+MAX(D14,0)+MAX(D15,0)+MAX(D16,0)+MAX(D17,0)+MAX(D18,0)+MAX(D19,0)</f>
        <v>346</v>
      </c>
      <c r="E21" s="23">
        <f>MAX(E13,0)+MAX(E14,0)+MAX(E15,0)+MAX(E16,0)+MAX(E17,0)+MAX(E18,0)+MAX(E19,0)</f>
        <v>9233</v>
      </c>
      <c r="F21" s="23">
        <f>MAX(F13,0)+MAX(F14,0)+MAX(F15,0)+MAX(F16,0)+MAX(F17,0)+MAX(F18,0)+MAX(F19,0)</f>
        <v>9579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31"/>
      <c r="B23" s="18"/>
      <c r="C23" s="18"/>
      <c r="D23" s="18"/>
      <c r="E23" s="18"/>
      <c r="F23" s="18"/>
      <c r="G23" s="18"/>
    </row>
    <row r="24" spans="1:18" ht="12.6" customHeight="1" x14ac:dyDescent="0.2">
      <c r="A24" s="4"/>
      <c r="B24" s="18"/>
      <c r="C24" s="18"/>
      <c r="D24" s="18"/>
      <c r="E24" s="18"/>
      <c r="F24" s="18"/>
      <c r="G24" s="18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45"/>
      <c r="G28" s="45"/>
    </row>
    <row r="29" spans="1:18" ht="12.7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3">
    <mergeCell ref="A14:C14"/>
    <mergeCell ref="C6:E6"/>
    <mergeCell ref="A11:C12"/>
    <mergeCell ref="D11:F11"/>
    <mergeCell ref="J11:J12"/>
    <mergeCell ref="A13:C13"/>
    <mergeCell ref="A21:C21"/>
    <mergeCell ref="A15:C15"/>
    <mergeCell ref="A16:C16"/>
    <mergeCell ref="A17:C17"/>
    <mergeCell ref="A18:C18"/>
    <mergeCell ref="A19:C19"/>
    <mergeCell ref="A20:C20"/>
  </mergeCells>
  <conditionalFormatting sqref="I13">
    <cfRule type="expression" dxfId="25" priority="15" stopIfTrue="1">
      <formula>I13&lt;&gt;MAX(F13,0)</formula>
    </cfRule>
  </conditionalFormatting>
  <conditionalFormatting sqref="I14">
    <cfRule type="cellIs" dxfId="24" priority="16" stopIfTrue="1" operator="notEqual">
      <formula>MAX($F$14,0)</formula>
    </cfRule>
  </conditionalFormatting>
  <conditionalFormatting sqref="I15">
    <cfRule type="cellIs" dxfId="23" priority="17" stopIfTrue="1" operator="notEqual">
      <formula>MAX($F$15,0)</formula>
    </cfRule>
  </conditionalFormatting>
  <conditionalFormatting sqref="I16">
    <cfRule type="cellIs" dxfId="22" priority="18" stopIfTrue="1" operator="notEqual">
      <formula>MAX($F$16,0)</formula>
    </cfRule>
  </conditionalFormatting>
  <conditionalFormatting sqref="I17">
    <cfRule type="cellIs" dxfId="21" priority="19" stopIfTrue="1" operator="notEqual">
      <formula>MAX($F$17,0)</formula>
    </cfRule>
  </conditionalFormatting>
  <conditionalFormatting sqref="I18">
    <cfRule type="cellIs" dxfId="20" priority="20" stopIfTrue="1" operator="notEqual">
      <formula>MAX($F$18,0)</formula>
    </cfRule>
  </conditionalFormatting>
  <conditionalFormatting sqref="I19">
    <cfRule type="cellIs" dxfId="19" priority="21" stopIfTrue="1" operator="notEqual">
      <formula>MAX($F$19,0)</formula>
    </cfRule>
  </conditionalFormatting>
  <conditionalFormatting sqref="I20">
    <cfRule type="cellIs" dxfId="18" priority="22" stopIfTrue="1" operator="notEqual">
      <formula>MAX($F$20,0)</formula>
    </cfRule>
  </conditionalFormatting>
  <conditionalFormatting sqref="J13">
    <cfRule type="expression" dxfId="17" priority="23" stopIfTrue="1">
      <formula>J13&lt;&gt;MAX(F13,0)</formula>
    </cfRule>
  </conditionalFormatting>
  <conditionalFormatting sqref="D21:F21">
    <cfRule type="cellIs" dxfId="16" priority="24" stopIfTrue="1" operator="notEqual">
      <formula>MAX(D20,0)</formula>
    </cfRule>
  </conditionalFormatting>
  <conditionalFormatting sqref="D13:F20">
    <cfRule type="expression" dxfId="15" priority="25" stopIfTrue="1">
      <formula>LEN(TRIM(D13))=0</formula>
    </cfRule>
  </conditionalFormatting>
  <conditionalFormatting sqref="C6:E6">
    <cfRule type="expression" dxfId="14" priority="26" stopIfTrue="1">
      <formula>MIN(R13:R20)=0</formula>
    </cfRule>
  </conditionalFormatting>
  <conditionalFormatting sqref="J14">
    <cfRule type="expression" dxfId="13" priority="14" stopIfTrue="1">
      <formula>J14&lt;&gt;MAX(F14,0)</formula>
    </cfRule>
  </conditionalFormatting>
  <conditionalFormatting sqref="J15">
    <cfRule type="expression" dxfId="12" priority="13" stopIfTrue="1">
      <formula>J15&lt;&gt;MAX(F15,0)</formula>
    </cfRule>
  </conditionalFormatting>
  <conditionalFormatting sqref="J16">
    <cfRule type="expression" dxfId="11" priority="12" stopIfTrue="1">
      <formula>J16&lt;&gt;MAX(F16,0)</formula>
    </cfRule>
  </conditionalFormatting>
  <conditionalFormatting sqref="J17">
    <cfRule type="expression" dxfId="10" priority="11" stopIfTrue="1">
      <formula>J17&lt;&gt;MAX(F17,0)</formula>
    </cfRule>
  </conditionalFormatting>
  <conditionalFormatting sqref="J18">
    <cfRule type="expression" dxfId="9" priority="10" stopIfTrue="1">
      <formula>J18&lt;&gt;MAX(F18,0)</formula>
    </cfRule>
  </conditionalFormatting>
  <conditionalFormatting sqref="J19">
    <cfRule type="expression" dxfId="8" priority="9" stopIfTrue="1">
      <formula>J19&lt;&gt;MAX(F19,0)</formula>
    </cfRule>
  </conditionalFormatting>
  <conditionalFormatting sqref="J20">
    <cfRule type="expression" dxfId="7" priority="8" stopIfTrue="1">
      <formula>J20&lt;&gt;MAX(F20,0)</formula>
    </cfRule>
  </conditionalFormatting>
  <conditionalFormatting sqref="I14">
    <cfRule type="expression" dxfId="6" priority="7" stopIfTrue="1">
      <formula>I14&lt;&gt;MAX(F14,0)</formula>
    </cfRule>
  </conditionalFormatting>
  <conditionalFormatting sqref="I15">
    <cfRule type="expression" dxfId="5" priority="6" stopIfTrue="1">
      <formula>I15&lt;&gt;MAX(F15,0)</formula>
    </cfRule>
  </conditionalFormatting>
  <conditionalFormatting sqref="I16">
    <cfRule type="expression" dxfId="4" priority="5" stopIfTrue="1">
      <formula>I16&lt;&gt;MAX(F16,0)</formula>
    </cfRule>
  </conditionalFormatting>
  <conditionalFormatting sqref="I17">
    <cfRule type="expression" dxfId="3" priority="4" stopIfTrue="1">
      <formula>I17&lt;&gt;MAX(F17,0)</formula>
    </cfRule>
  </conditionalFormatting>
  <conditionalFormatting sqref="I18">
    <cfRule type="expression" dxfId="2" priority="3" stopIfTrue="1">
      <formula>I18&lt;&gt;MAX(F18,0)</formula>
    </cfRule>
  </conditionalFormatting>
  <conditionalFormatting sqref="I19">
    <cfRule type="expression" dxfId="1" priority="2" stopIfTrue="1">
      <formula>I19&lt;&gt;MAX(F19,0)</formula>
    </cfRule>
  </conditionalFormatting>
  <conditionalFormatting sqref="I20">
    <cfRule type="expression" dxfId="0" priority="1" stopIfTrue="1">
      <formula>I20&lt;&gt;MAX(F20,0)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9"/>
  <sheetViews>
    <sheetView zoomScaleNormal="100" workbookViewId="0">
      <selection activeCell="B26" sqref="B26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10" width="9.710937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3.9" customHeight="1" x14ac:dyDescent="0.2">
      <c r="B6" s="29"/>
      <c r="C6" s="29"/>
      <c r="D6" s="29"/>
      <c r="E6" s="29"/>
      <c r="F6" s="29"/>
      <c r="G6" s="29"/>
      <c r="H6" s="29"/>
    </row>
    <row r="7" spans="1:18" ht="12" customHeight="1" x14ac:dyDescent="0.2">
      <c r="B7" s="29"/>
      <c r="C7" s="29"/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2017-2018</v>
      </c>
      <c r="E8" s="30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63" t="s">
        <v>6</v>
      </c>
      <c r="B11" s="68" t="s">
        <v>22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8" s="2" customFormat="1" ht="33.75" customHeight="1" x14ac:dyDescent="0.2">
      <c r="A12" s="64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L12"/>
      <c r="M12" s="14" t="s">
        <v>10</v>
      </c>
      <c r="O12" s="28"/>
    </row>
    <row r="13" spans="1:18" ht="33" customHeight="1" x14ac:dyDescent="0.2">
      <c r="A13" s="16" t="s">
        <v>11</v>
      </c>
      <c r="B13" s="17">
        <v>1</v>
      </c>
      <c r="C13" s="17">
        <v>2</v>
      </c>
      <c r="D13" s="17">
        <v>3</v>
      </c>
      <c r="E13" s="17">
        <v>3</v>
      </c>
      <c r="F13" s="17">
        <v>0</v>
      </c>
      <c r="G13" s="17">
        <v>0</v>
      </c>
      <c r="H13" s="17">
        <v>0</v>
      </c>
      <c r="I13" s="17">
        <v>0</v>
      </c>
      <c r="J13" s="17">
        <v>9</v>
      </c>
      <c r="K13" s="17">
        <v>-9</v>
      </c>
      <c r="M13" s="18">
        <f t="shared" ref="M13:M20" si="0">MAX(B13,0)+MAX(C13,0)+MAX(D13,0)+MAX(E13,0)+MAX(F13,0)+MAX(G13,0)+MAX(H13,0)+MAX(I13,0)</f>
        <v>9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16</v>
      </c>
      <c r="F14" s="17">
        <v>9</v>
      </c>
      <c r="G14" s="17">
        <v>7</v>
      </c>
      <c r="H14" s="17">
        <v>8</v>
      </c>
      <c r="I14" s="17">
        <v>0</v>
      </c>
      <c r="J14" s="17">
        <v>40</v>
      </c>
      <c r="K14" s="17">
        <v>-9</v>
      </c>
      <c r="M14" s="18">
        <f t="shared" si="0"/>
        <v>40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1</v>
      </c>
      <c r="F15" s="17">
        <v>0</v>
      </c>
      <c r="G15" s="17">
        <v>3</v>
      </c>
      <c r="H15" s="17">
        <v>1</v>
      </c>
      <c r="I15" s="17">
        <v>2</v>
      </c>
      <c r="J15" s="17">
        <v>7</v>
      </c>
      <c r="K15" s="17">
        <v>-9</v>
      </c>
      <c r="M15" s="18">
        <f t="shared" si="0"/>
        <v>7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0</v>
      </c>
      <c r="I16" s="17">
        <v>0</v>
      </c>
      <c r="J16" s="17">
        <v>0</v>
      </c>
      <c r="K16" s="17">
        <v>-9</v>
      </c>
      <c r="M16" s="18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4</v>
      </c>
      <c r="C18" s="17">
        <v>8</v>
      </c>
      <c r="D18" s="17">
        <v>11</v>
      </c>
      <c r="E18" s="17">
        <v>4</v>
      </c>
      <c r="F18" s="17">
        <v>2</v>
      </c>
      <c r="G18" s="17">
        <v>2</v>
      </c>
      <c r="H18" s="17">
        <v>0</v>
      </c>
      <c r="I18" s="17">
        <v>0</v>
      </c>
      <c r="J18" s="17">
        <v>31</v>
      </c>
      <c r="K18" s="17">
        <v>-9</v>
      </c>
      <c r="M18" s="18">
        <f t="shared" si="0"/>
        <v>31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0</v>
      </c>
      <c r="C19" s="17">
        <v>1</v>
      </c>
      <c r="D19" s="17">
        <v>2</v>
      </c>
      <c r="E19" s="17">
        <v>1</v>
      </c>
      <c r="F19" s="17">
        <v>1</v>
      </c>
      <c r="G19" s="17">
        <v>1</v>
      </c>
      <c r="H19" s="17">
        <v>0</v>
      </c>
      <c r="I19" s="17">
        <v>0</v>
      </c>
      <c r="J19" s="17">
        <v>6</v>
      </c>
      <c r="K19" s="17">
        <v>-9</v>
      </c>
      <c r="M19" s="18">
        <f t="shared" si="0"/>
        <v>6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5</v>
      </c>
      <c r="C20" s="17">
        <v>11</v>
      </c>
      <c r="D20" s="17">
        <v>16</v>
      </c>
      <c r="E20" s="17">
        <v>25</v>
      </c>
      <c r="F20" s="17">
        <v>12</v>
      </c>
      <c r="G20" s="17">
        <v>13</v>
      </c>
      <c r="H20" s="17">
        <v>9</v>
      </c>
      <c r="I20" s="17">
        <v>2</v>
      </c>
      <c r="J20" s="17">
        <v>93</v>
      </c>
      <c r="K20" s="17">
        <v>-9</v>
      </c>
      <c r="M20" s="18">
        <f t="shared" si="0"/>
        <v>93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5</v>
      </c>
      <c r="C21" s="23">
        <f>MAX(C13,0)+MAX(C14,0)+MAX(C15,0)+MAX(C17,0)+MAX(C18,0)+MAX(C19,0)</f>
        <v>11</v>
      </c>
      <c r="D21" s="23">
        <f>MAX(D13,0)+MAX(D14,0)+MAX(D15,0)+MAX(D17,0)+MAX(D18,0)+MAX(D19,0)</f>
        <v>16</v>
      </c>
      <c r="E21" s="23">
        <f>MAX(E13,0)+MAX(E14,0)+MAX(E15,0)+MAX(E17,0)+MAX(E18,0)+MAX(E19,0)</f>
        <v>25</v>
      </c>
      <c r="F21" s="23">
        <f t="shared" ref="F21:K21" si="1">MAX(F13,0)+MAX(F14,0)+MAX(F15,0)+MAX(F16,0)+MAX(F17,0)+MAX(F18,0)+MAX(F19,0)</f>
        <v>12</v>
      </c>
      <c r="G21" s="23">
        <f t="shared" si="1"/>
        <v>13</v>
      </c>
      <c r="H21" s="23">
        <f t="shared" si="1"/>
        <v>9</v>
      </c>
      <c r="I21" s="23">
        <f t="shared" si="1"/>
        <v>2</v>
      </c>
      <c r="J21" s="23">
        <f t="shared" si="1"/>
        <v>93</v>
      </c>
      <c r="K21" s="23">
        <f t="shared" si="1"/>
        <v>0</v>
      </c>
    </row>
    <row r="22" spans="1:18" ht="12.6" customHeight="1" x14ac:dyDescent="0.2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3" spans="1:18" ht="12.6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18"/>
    </row>
    <row r="29" spans="1:18" x14ac:dyDescent="0.2">
      <c r="A29" s="27"/>
    </row>
  </sheetData>
  <sheetProtection password="CDE0" sheet="1" objects="1" scenarios="1"/>
  <mergeCells count="5">
    <mergeCell ref="J3:K3"/>
    <mergeCell ref="J5:K5"/>
    <mergeCell ref="D7:G7"/>
    <mergeCell ref="A11:A12"/>
    <mergeCell ref="B11:K11"/>
  </mergeCells>
  <conditionalFormatting sqref="B13:K15 B17:K20 F16:K16">
    <cfRule type="expression" dxfId="185" priority="1" stopIfTrue="1">
      <formula>LEN(TRIM(B13))=0</formula>
    </cfRule>
  </conditionalFormatting>
  <conditionalFormatting sqref="D7:G7">
    <cfRule type="expression" dxfId="184" priority="2" stopIfTrue="1">
      <formula>MIN(R13:R20)=0</formula>
    </cfRule>
  </conditionalFormatting>
  <conditionalFormatting sqref="M13:M20">
    <cfRule type="expression" dxfId="183" priority="3" stopIfTrue="1">
      <formula>MAX(J13,0)&lt;&gt;M13</formula>
    </cfRule>
  </conditionalFormatting>
  <conditionalFormatting sqref="B21:K21">
    <cfRule type="expression" dxfId="182" priority="4" stopIfTrue="1">
      <formula>MAX(B20,0)&lt;&gt;B21</formula>
    </cfRule>
  </conditionalFormatting>
  <printOptions horizontalCentered="1"/>
  <pageMargins left="0.75" right="0.75" top="1" bottom="1" header="0.5" footer="0.5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37"/>
  <sheetViews>
    <sheetView zoomScaleNormal="100" workbookViewId="0">
      <selection activeCell="F26" sqref="F26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110</v>
      </c>
      <c r="E1" s="3"/>
      <c r="G1" s="24" t="s">
        <v>104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8" t="str">
        <f>PAGE1!B8</f>
        <v>Reporting Year:</v>
      </c>
      <c r="C8" s="60" t="str">
        <f>PAGE1!C8</f>
        <v>2017-2018</v>
      </c>
      <c r="D8" s="8"/>
      <c r="F8" s="8"/>
    </row>
    <row r="9" spans="1:15" s="2" customFormat="1" ht="12" customHeight="1" x14ac:dyDescent="0.2">
      <c r="B9" s="58"/>
      <c r="C9" s="58"/>
      <c r="D9" s="8"/>
      <c r="F9" s="8"/>
    </row>
    <row r="10" spans="1:15" ht="24.75" customHeight="1" x14ac:dyDescent="0.2">
      <c r="A10" s="9" t="s">
        <v>105</v>
      </c>
    </row>
    <row r="11" spans="1:15" ht="32.25" customHeight="1" x14ac:dyDescent="0.2">
      <c r="A11" s="84" t="s">
        <v>65</v>
      </c>
      <c r="B11" s="85"/>
      <c r="C11" s="86"/>
      <c r="D11" s="95" t="s">
        <v>106</v>
      </c>
      <c r="E11" s="95"/>
      <c r="F11" s="95"/>
      <c r="G11" s="50"/>
      <c r="O11">
        <v>21</v>
      </c>
    </row>
    <row r="12" spans="1:15" ht="64.150000000000006" customHeight="1" x14ac:dyDescent="0.2">
      <c r="A12" s="87"/>
      <c r="B12" s="88"/>
      <c r="C12" s="89"/>
      <c r="D12" s="52" t="s">
        <v>107</v>
      </c>
      <c r="E12" s="53" t="s">
        <v>108</v>
      </c>
      <c r="F12" s="53" t="s">
        <v>87</v>
      </c>
      <c r="O12" t="s">
        <v>0</v>
      </c>
    </row>
    <row r="13" spans="1:15" ht="24.75" customHeight="1" x14ac:dyDescent="0.2">
      <c r="A13" s="82" t="s">
        <v>11</v>
      </c>
      <c r="B13" s="82"/>
      <c r="C13" s="82"/>
      <c r="D13" s="56">
        <f>IF(MIN(PAGE19!D13,PAGE19!F13)&lt;=0,0,PAGE19!D13/PAGE19!F13)</f>
        <v>3.489439853076217E-2</v>
      </c>
      <c r="E13" s="56">
        <f>IF(MIN(PAGE19!E13,PAGE19!F13)&lt;=0,0,PAGE19!E13/PAGE19!F13)</f>
        <v>0.96510560146923785</v>
      </c>
      <c r="F13" s="56">
        <f>IF(PAGE19!F13&lt;=0,0,PAGE19!F13/PAGE19!F13)</f>
        <v>1</v>
      </c>
    </row>
    <row r="14" spans="1:15" ht="33" customHeight="1" x14ac:dyDescent="0.2">
      <c r="A14" s="82" t="s">
        <v>12</v>
      </c>
      <c r="B14" s="82"/>
      <c r="C14" s="82"/>
      <c r="D14" s="56">
        <f>IF(MIN(PAGE19!D14,PAGE19!F14)&lt;=0,0,PAGE19!D14/PAGE19!F14)</f>
        <v>4.3165467625899283E-2</v>
      </c>
      <c r="E14" s="56">
        <f>IF(MIN(PAGE19!E14,PAGE19!F14)&lt;=0,0,PAGE19!E14/PAGE19!F14)</f>
        <v>0.95683453237410077</v>
      </c>
      <c r="F14" s="56">
        <f>IF(PAGE19!F14&lt;=0,0,PAGE19!F14/PAGE19!F14)</f>
        <v>1</v>
      </c>
    </row>
    <row r="15" spans="1:15" ht="24.95" customHeight="1" x14ac:dyDescent="0.2">
      <c r="A15" s="82" t="s">
        <v>13</v>
      </c>
      <c r="B15" s="82"/>
      <c r="C15" s="82"/>
      <c r="D15" s="56">
        <f>IF(MIN(PAGE19!D15,PAGE19!F15)&lt;=0,0,PAGE19!D15/PAGE19!F15)</f>
        <v>2.3904382470119521E-2</v>
      </c>
      <c r="E15" s="56">
        <f>IF(MIN(PAGE19!E15,PAGE19!F15)&lt;=0,0,PAGE19!E15/PAGE19!F15)</f>
        <v>0.9760956175298805</v>
      </c>
      <c r="F15" s="56">
        <f>IF(PAGE19!F15&lt;=0,0,PAGE19!F15/PAGE19!F15)</f>
        <v>1</v>
      </c>
    </row>
    <row r="16" spans="1:15" ht="24.95" customHeight="1" x14ac:dyDescent="0.2">
      <c r="A16" s="83" t="s">
        <v>14</v>
      </c>
      <c r="B16" s="83"/>
      <c r="C16" s="83"/>
      <c r="D16" s="56">
        <f>IF(MIN(PAGE19!D16,PAGE19!F16)&lt;=0,0,PAGE19!D16/PAGE19!F16)</f>
        <v>1.3605442176870748E-2</v>
      </c>
      <c r="E16" s="56">
        <f>IF(MIN(PAGE19!E16,PAGE19!F16)&lt;=0,0,PAGE19!E16/PAGE19!F16)</f>
        <v>0.98639455782312924</v>
      </c>
      <c r="F16" s="56">
        <f>IF(PAGE19!F16&lt;=0,0,PAGE19!F16/PAGE19!F16)</f>
        <v>1</v>
      </c>
    </row>
    <row r="17" spans="1:7" ht="24.95" customHeight="1" x14ac:dyDescent="0.2">
      <c r="A17" s="83" t="s">
        <v>15</v>
      </c>
      <c r="B17" s="83"/>
      <c r="C17" s="83"/>
      <c r="D17" s="56">
        <f>IF(MIN(PAGE19!D17,PAGE19!F17)&lt;=0,0,PAGE19!D17/PAGE19!F17)</f>
        <v>4.5454545454545456E-2</v>
      </c>
      <c r="E17" s="56">
        <f>IF(MIN(PAGE19!E17,PAGE19!F17)&lt;=0,0,PAGE19!E17/PAGE19!F17)</f>
        <v>0.95454545454545459</v>
      </c>
      <c r="F17" s="56">
        <f>IF(PAGE19!F17&lt;=0,0,PAGE19!F17/PAGE19!F17)</f>
        <v>1</v>
      </c>
    </row>
    <row r="18" spans="1:7" ht="24.95" customHeight="1" x14ac:dyDescent="0.2">
      <c r="A18" s="83" t="s">
        <v>16</v>
      </c>
      <c r="B18" s="83"/>
      <c r="C18" s="83"/>
      <c r="D18" s="56">
        <f>IF(MIN(PAGE19!D18,PAGE19!F18)&lt;=0,0,PAGE19!D18/PAGE19!F18)</f>
        <v>3.1897926634768738E-2</v>
      </c>
      <c r="E18" s="56">
        <f>IF(MIN(PAGE19!E18,PAGE19!F18)&lt;=0,0,PAGE19!E18/PAGE19!F18)</f>
        <v>0.96810207336523124</v>
      </c>
      <c r="F18" s="56">
        <f>IF(PAGE19!F18&lt;=0,0,PAGE19!F18/PAGE19!F18)</f>
        <v>1</v>
      </c>
    </row>
    <row r="19" spans="1:7" ht="24.75" customHeight="1" x14ac:dyDescent="0.2">
      <c r="A19" s="83" t="s">
        <v>17</v>
      </c>
      <c r="B19" s="83"/>
      <c r="C19" s="83"/>
      <c r="D19" s="56">
        <f>IF(MIN(PAGE19!D19,PAGE19!F19)&lt;=0,0,PAGE19!D19/PAGE19!F19)</f>
        <v>3.4579439252336447E-2</v>
      </c>
      <c r="E19" s="56">
        <f>IF(MIN(PAGE19!E19,PAGE19!F19)&lt;=0,0,PAGE19!E19/PAGE19!F19)</f>
        <v>0.96542056074766358</v>
      </c>
      <c r="F19" s="56">
        <f>IF(PAGE19!F19&lt;=0,0,PAGE19!F19/PAGE19!F19)</f>
        <v>1</v>
      </c>
    </row>
    <row r="20" spans="1:7" ht="24.95" customHeight="1" x14ac:dyDescent="0.2">
      <c r="A20" s="83" t="s">
        <v>18</v>
      </c>
      <c r="B20" s="83"/>
      <c r="C20" s="83"/>
      <c r="D20" s="56">
        <f>IF(MIN(PAGE19!D20,PAGE19!F20)&lt;=0,0,PAGE19!D20/PAGE19!F20)</f>
        <v>3.6120680655600791E-2</v>
      </c>
      <c r="E20" s="56">
        <f>IF(MIN(PAGE19!E20,PAGE19!F20)&lt;=0,0,PAGE19!E20/PAGE19!F20)</f>
        <v>0.96387931934439919</v>
      </c>
      <c r="F20" s="56">
        <f>IF(PAGE19!F20&lt;=0,0,PAGE19!F20/PAGE19!F20)</f>
        <v>1</v>
      </c>
    </row>
    <row r="21" spans="1:7" ht="20.100000000000001" customHeight="1" x14ac:dyDescent="0.2">
      <c r="F21" s="57"/>
    </row>
    <row r="22" spans="1:7" ht="20.100000000000001" customHeight="1" x14ac:dyDescent="0.2">
      <c r="A22" s="43" t="s">
        <v>62</v>
      </c>
      <c r="F22" s="57"/>
    </row>
    <row r="23" spans="1:7" ht="12.6" customHeight="1" x14ac:dyDescent="0.2">
      <c r="A23" s="31"/>
      <c r="B23" s="18"/>
      <c r="C23" s="18"/>
      <c r="D23" s="18"/>
      <c r="E23" s="18"/>
      <c r="F23" s="18"/>
      <c r="G23" s="18"/>
    </row>
    <row r="24" spans="1:7" ht="12.6" customHeight="1" x14ac:dyDescent="0.2">
      <c r="A24" s="4"/>
      <c r="B24" s="18"/>
      <c r="C24" s="18"/>
      <c r="D24" s="18"/>
      <c r="E24" s="18"/>
      <c r="F24" s="18"/>
      <c r="G24" s="18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2.7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0">
    <mergeCell ref="D11:F11"/>
    <mergeCell ref="A13:C13"/>
    <mergeCell ref="A14:C14"/>
    <mergeCell ref="A15:C15"/>
    <mergeCell ref="A16:C16"/>
    <mergeCell ref="A17:C17"/>
    <mergeCell ref="A18:C18"/>
    <mergeCell ref="A19:C19"/>
    <mergeCell ref="A20:C20"/>
    <mergeCell ref="A11:C12"/>
  </mergeCells>
  <printOptions horizontalCentered="1"/>
  <pageMargins left="0.5" right="0.5" top="0.5" bottom="0.5" header="0.25" footer="0.2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8"/>
  <sheetViews>
    <sheetView zoomScaleNormal="100" workbookViewId="0">
      <selection activeCell="G16" sqref="G16"/>
    </sheetView>
  </sheetViews>
  <sheetFormatPr defaultRowHeight="12.75" x14ac:dyDescent="0.2"/>
  <cols>
    <col min="1" max="1" width="37.7109375" customWidth="1"/>
    <col min="2" max="2" width="17.140625" customWidth="1"/>
    <col min="3" max="3" width="11.42578125" customWidth="1"/>
    <col min="4" max="10" width="9.710937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24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63" t="s">
        <v>6</v>
      </c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67</v>
      </c>
      <c r="C12" s="17">
        <v>28</v>
      </c>
      <c r="D12" s="17">
        <v>24</v>
      </c>
      <c r="E12" s="17">
        <v>18</v>
      </c>
      <c r="F12" s="17">
        <v>9</v>
      </c>
      <c r="G12" s="17">
        <v>0</v>
      </c>
      <c r="H12" s="17">
        <v>0</v>
      </c>
      <c r="I12" s="17">
        <v>0</v>
      </c>
      <c r="J12" s="17">
        <v>146</v>
      </c>
      <c r="K12" s="17">
        <v>-9</v>
      </c>
      <c r="M12" s="18">
        <f t="shared" ref="M12:M19" si="0">MAX(B12,0)+MAX(C12,0)+MAX(D12,0)+MAX(E12,0)+MAX(F12,0)+MAX(G12,0)+MAX(H12,0)+MAX(I12,0)</f>
        <v>146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3</v>
      </c>
      <c r="E13" s="17">
        <v>97</v>
      </c>
      <c r="F13" s="17">
        <v>54</v>
      </c>
      <c r="G13" s="17">
        <v>9</v>
      </c>
      <c r="H13" s="17">
        <v>6</v>
      </c>
      <c r="I13" s="17">
        <v>0</v>
      </c>
      <c r="J13" s="17">
        <v>169</v>
      </c>
      <c r="K13" s="17">
        <v>-9</v>
      </c>
      <c r="M13" s="18">
        <f t="shared" si="0"/>
        <v>169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1</v>
      </c>
      <c r="F14" s="17">
        <v>2</v>
      </c>
      <c r="G14" s="17">
        <v>1</v>
      </c>
      <c r="H14" s="17">
        <v>3</v>
      </c>
      <c r="I14" s="17">
        <v>0</v>
      </c>
      <c r="J14" s="17">
        <v>7</v>
      </c>
      <c r="K14" s="17">
        <v>-9</v>
      </c>
      <c r="M14" s="18">
        <f t="shared" si="0"/>
        <v>7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0</v>
      </c>
      <c r="G15" s="17">
        <v>0</v>
      </c>
      <c r="H15" s="17">
        <v>2</v>
      </c>
      <c r="I15" s="17">
        <v>0</v>
      </c>
      <c r="J15" s="17">
        <v>2</v>
      </c>
      <c r="K15" s="17">
        <v>-9</v>
      </c>
      <c r="M15" s="18">
        <f>MAX(F15,0)+MAX(G15,0)+MAX(H15,0)+MAX(I15,0)</f>
        <v>2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29</v>
      </c>
      <c r="C17" s="17">
        <v>33</v>
      </c>
      <c r="D17" s="17">
        <v>17</v>
      </c>
      <c r="E17" s="17">
        <v>15</v>
      </c>
      <c r="F17" s="17">
        <v>3</v>
      </c>
      <c r="G17" s="17">
        <v>1</v>
      </c>
      <c r="H17" s="17">
        <v>0</v>
      </c>
      <c r="I17" s="17">
        <v>0</v>
      </c>
      <c r="J17" s="17">
        <v>98</v>
      </c>
      <c r="K17" s="17">
        <v>-9</v>
      </c>
      <c r="M17" s="18">
        <f t="shared" si="0"/>
        <v>98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5</v>
      </c>
      <c r="C18" s="17">
        <v>5</v>
      </c>
      <c r="D18" s="17">
        <v>3</v>
      </c>
      <c r="E18" s="17">
        <v>6</v>
      </c>
      <c r="F18" s="17">
        <v>7</v>
      </c>
      <c r="G18" s="17">
        <v>3</v>
      </c>
      <c r="H18" s="17">
        <v>1</v>
      </c>
      <c r="I18" s="17">
        <v>0</v>
      </c>
      <c r="J18" s="17">
        <v>30</v>
      </c>
      <c r="K18" s="17">
        <v>-9</v>
      </c>
      <c r="M18" s="18">
        <f t="shared" si="0"/>
        <v>30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101</v>
      </c>
      <c r="C19" s="17">
        <v>66</v>
      </c>
      <c r="D19" s="17">
        <v>47</v>
      </c>
      <c r="E19" s="17">
        <v>137</v>
      </c>
      <c r="F19" s="17">
        <v>75</v>
      </c>
      <c r="G19" s="17">
        <v>14</v>
      </c>
      <c r="H19" s="17">
        <v>12</v>
      </c>
      <c r="I19" s="17">
        <v>0</v>
      </c>
      <c r="J19" s="17">
        <v>452</v>
      </c>
      <c r="K19" s="17">
        <v>-9</v>
      </c>
      <c r="M19" s="18">
        <f t="shared" si="0"/>
        <v>452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101</v>
      </c>
      <c r="C20" s="23">
        <f>MAX(C12,0)+MAX(C13,0)+MAX(C14,0)+MAX(C16,0)+MAX(C17,0)+MAX(C18,0)</f>
        <v>66</v>
      </c>
      <c r="D20" s="23">
        <f>MAX(D12,0)+MAX(D13,0)+MAX(D14,0)+MAX(D16,0)+MAX(D17,0)+MAX(D18,0)</f>
        <v>47</v>
      </c>
      <c r="E20" s="23">
        <f>MAX(E12,0)+MAX(E13,0)+MAX(E14,0)+MAX(E16,0)+MAX(E17,0)+MAX(E18,0)</f>
        <v>137</v>
      </c>
      <c r="F20" s="23">
        <f t="shared" ref="F20:K20" si="1">MAX(F12,0)+MAX(F13,0)+MAX(F14,0)+MAX(F15,0)+MAX(F16,0)+MAX(F17,0)+MAX(F18,0)</f>
        <v>75</v>
      </c>
      <c r="G20" s="23">
        <f t="shared" si="1"/>
        <v>14</v>
      </c>
      <c r="H20" s="23">
        <f t="shared" si="1"/>
        <v>12</v>
      </c>
      <c r="I20" s="23">
        <f t="shared" si="1"/>
        <v>0</v>
      </c>
      <c r="J20" s="23">
        <f t="shared" si="1"/>
        <v>452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6:K19">
    <cfRule type="expression" dxfId="181" priority="1" stopIfTrue="1">
      <formula>LEN(TRIM(B12))=0</formula>
    </cfRule>
  </conditionalFormatting>
  <conditionalFormatting sqref="D7:G7">
    <cfRule type="expression" dxfId="180" priority="2" stopIfTrue="1">
      <formula>MIN(R12:R19)=0</formula>
    </cfRule>
  </conditionalFormatting>
  <conditionalFormatting sqref="M12:M19">
    <cfRule type="expression" dxfId="179" priority="3" stopIfTrue="1">
      <formula>MAX(J12,0)&lt;&gt;M12</formula>
    </cfRule>
  </conditionalFormatting>
  <conditionalFormatting sqref="B20:K20">
    <cfRule type="expression" dxfId="178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8"/>
  <sheetViews>
    <sheetView zoomScaleNormal="100" workbookViewId="0">
      <selection activeCell="B24" sqref="B24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26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63" t="s">
        <v>6</v>
      </c>
      <c r="B10" s="68" t="s">
        <v>27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0</v>
      </c>
      <c r="C12" s="17">
        <v>1</v>
      </c>
      <c r="D12" s="17">
        <v>2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-9</v>
      </c>
      <c r="M12" s="18">
        <f t="shared" ref="M12:M19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6</v>
      </c>
      <c r="F13" s="17">
        <v>3</v>
      </c>
      <c r="G13" s="17">
        <v>1</v>
      </c>
      <c r="H13" s="17">
        <v>0</v>
      </c>
      <c r="I13" s="17">
        <v>1</v>
      </c>
      <c r="J13" s="17">
        <v>11</v>
      </c>
      <c r="K13" s="17">
        <v>-9</v>
      </c>
      <c r="M13" s="18">
        <f t="shared" si="0"/>
        <v>11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1</v>
      </c>
      <c r="H14" s="17">
        <v>4</v>
      </c>
      <c r="I14" s="17">
        <v>2</v>
      </c>
      <c r="J14" s="17">
        <v>8</v>
      </c>
      <c r="K14" s="17">
        <v>-9</v>
      </c>
      <c r="M14" s="18">
        <f t="shared" si="0"/>
        <v>8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0</v>
      </c>
      <c r="I15" s="17">
        <v>0</v>
      </c>
      <c r="J15" s="17">
        <v>0</v>
      </c>
      <c r="K15" s="17">
        <v>-9</v>
      </c>
      <c r="M15" s="18">
        <f>MAX(F15,0)+MAX(G15,0)+MAX(H15,0)+MAX(I15,0)</f>
        <v>0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</v>
      </c>
      <c r="C17" s="17">
        <v>2</v>
      </c>
      <c r="D17" s="17">
        <v>0</v>
      </c>
      <c r="E17" s="17">
        <v>1</v>
      </c>
      <c r="F17" s="17">
        <v>0</v>
      </c>
      <c r="G17" s="17">
        <v>0</v>
      </c>
      <c r="H17" s="17">
        <v>1</v>
      </c>
      <c r="I17" s="17">
        <v>0</v>
      </c>
      <c r="J17" s="17">
        <v>6</v>
      </c>
      <c r="K17" s="17">
        <v>-9</v>
      </c>
      <c r="M17" s="18">
        <f t="shared" si="0"/>
        <v>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0</v>
      </c>
      <c r="E18" s="17">
        <v>1</v>
      </c>
      <c r="F18" s="17">
        <v>0</v>
      </c>
      <c r="G18" s="17">
        <v>1</v>
      </c>
      <c r="H18" s="17">
        <v>0</v>
      </c>
      <c r="I18" s="17">
        <v>0</v>
      </c>
      <c r="J18" s="17">
        <v>2</v>
      </c>
      <c r="K18" s="17">
        <v>-9</v>
      </c>
      <c r="M18" s="18">
        <f t="shared" si="0"/>
        <v>2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</v>
      </c>
      <c r="C19" s="17">
        <v>3</v>
      </c>
      <c r="D19" s="17">
        <v>2</v>
      </c>
      <c r="E19" s="17">
        <v>8</v>
      </c>
      <c r="F19" s="17">
        <v>4</v>
      </c>
      <c r="G19" s="17">
        <v>3</v>
      </c>
      <c r="H19" s="17">
        <v>5</v>
      </c>
      <c r="I19" s="17">
        <v>3</v>
      </c>
      <c r="J19" s="17">
        <v>30</v>
      </c>
      <c r="K19" s="17">
        <v>-9</v>
      </c>
      <c r="M19" s="18">
        <f t="shared" si="0"/>
        <v>30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</v>
      </c>
      <c r="C20" s="23">
        <f>MAX(C12,0)+MAX(C13,0)+MAX(C14,0)+MAX(C16,0)+MAX(C17,0)+MAX(C18,0)</f>
        <v>3</v>
      </c>
      <c r="D20" s="23">
        <f>MAX(D12,0)+MAX(D13,0)+MAX(D14,0)+MAX(D16,0)+MAX(D17,0)+MAX(D18,0)</f>
        <v>2</v>
      </c>
      <c r="E20" s="23">
        <f>MAX(E12,0)+MAX(E13,0)+MAX(E14,0)+MAX(E16,0)+MAX(E17,0)+MAX(E18,0)</f>
        <v>8</v>
      </c>
      <c r="F20" s="23">
        <f t="shared" ref="F20:K20" si="1">MAX(F12,0)+MAX(F13,0)+MAX(F14,0)+MAX(F15,0)+MAX(F16,0)+MAX(F17,0)+MAX(F18,0)</f>
        <v>4</v>
      </c>
      <c r="G20" s="23">
        <f t="shared" si="1"/>
        <v>3</v>
      </c>
      <c r="H20" s="23">
        <f t="shared" si="1"/>
        <v>5</v>
      </c>
      <c r="I20" s="23">
        <f t="shared" si="1"/>
        <v>3</v>
      </c>
      <c r="J20" s="23">
        <f t="shared" si="1"/>
        <v>30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7" priority="1" stopIfTrue="1">
      <formula>LEN(TRIM(B12))=0</formula>
    </cfRule>
  </conditionalFormatting>
  <conditionalFormatting sqref="D7:G7">
    <cfRule type="expression" dxfId="176" priority="2" stopIfTrue="1">
      <formula>MIN(R12:R19)=0</formula>
    </cfRule>
  </conditionalFormatting>
  <conditionalFormatting sqref="M12:M19">
    <cfRule type="expression" dxfId="175" priority="3" stopIfTrue="1">
      <formula>MAX(J12,0)&lt;&gt;M12</formula>
    </cfRule>
  </conditionalFormatting>
  <conditionalFormatting sqref="B20:K20">
    <cfRule type="expression" dxfId="174" priority="4" stopIfTrue="1">
      <formula>MAX(B19,0)&lt;&gt;B20</formula>
    </cfRule>
  </conditionalFormatting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8"/>
  <sheetViews>
    <sheetView zoomScaleNormal="100" workbookViewId="0">
      <selection activeCell="C28" sqref="C28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10" width="9.710937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28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2" t="s">
        <v>4</v>
      </c>
      <c r="E7" s="62"/>
      <c r="F7" s="62"/>
      <c r="G7" s="62"/>
    </row>
    <row r="8" spans="1:18" ht="18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63" t="s">
        <v>6</v>
      </c>
      <c r="B10" s="68" t="s">
        <v>29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25</v>
      </c>
      <c r="C12" s="17">
        <v>16</v>
      </c>
      <c r="D12" s="17">
        <v>23</v>
      </c>
      <c r="E12" s="17">
        <v>16</v>
      </c>
      <c r="F12" s="17">
        <v>9</v>
      </c>
      <c r="G12" s="17">
        <v>1</v>
      </c>
      <c r="H12" s="17">
        <v>0</v>
      </c>
      <c r="I12" s="17">
        <v>0</v>
      </c>
      <c r="J12" s="17">
        <v>90</v>
      </c>
      <c r="K12" s="17">
        <v>-9</v>
      </c>
      <c r="M12" s="18">
        <f t="shared" ref="M12:M19" si="0">MAX(B12,0)+MAX(C12,0)+MAX(D12,0)+MAX(E12,0)+MAX(F12,0)+MAX(G12,0)+MAX(H12,0)+MAX(I12,0)</f>
        <v>90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16" t="s">
        <v>12</v>
      </c>
      <c r="B13" s="17">
        <v>0</v>
      </c>
      <c r="C13" s="17">
        <v>0</v>
      </c>
      <c r="D13" s="17">
        <v>2</v>
      </c>
      <c r="E13" s="17">
        <v>113</v>
      </c>
      <c r="F13" s="17">
        <v>86</v>
      </c>
      <c r="G13" s="17">
        <v>15</v>
      </c>
      <c r="H13" s="17">
        <v>12</v>
      </c>
      <c r="I13" s="17">
        <v>0</v>
      </c>
      <c r="J13" s="17">
        <v>228</v>
      </c>
      <c r="K13" s="17">
        <v>-9</v>
      </c>
      <c r="M13" s="18">
        <f t="shared" si="0"/>
        <v>228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3</v>
      </c>
      <c r="D14" s="17">
        <v>7</v>
      </c>
      <c r="E14" s="17">
        <v>19</v>
      </c>
      <c r="F14" s="17">
        <v>22</v>
      </c>
      <c r="G14" s="17">
        <v>6</v>
      </c>
      <c r="H14" s="17">
        <v>4</v>
      </c>
      <c r="I14" s="17">
        <v>1</v>
      </c>
      <c r="J14" s="17">
        <v>62</v>
      </c>
      <c r="K14" s="17">
        <v>-9</v>
      </c>
      <c r="M14" s="18">
        <f t="shared" si="0"/>
        <v>62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6</v>
      </c>
      <c r="I15" s="17">
        <v>1</v>
      </c>
      <c r="J15" s="17">
        <v>7</v>
      </c>
      <c r="K15" s="17">
        <v>-9</v>
      </c>
      <c r="M15" s="18">
        <f>MAX(F15,0)+MAX(G15,0)+MAX(H15,0)+MAX(I15,0)</f>
        <v>7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3</v>
      </c>
      <c r="E16" s="32">
        <v>1</v>
      </c>
      <c r="F16" s="17">
        <v>1</v>
      </c>
      <c r="G16" s="17">
        <v>1</v>
      </c>
      <c r="H16" s="17">
        <v>0</v>
      </c>
      <c r="I16" s="17">
        <v>0</v>
      </c>
      <c r="J16" s="17">
        <v>6</v>
      </c>
      <c r="K16" s="17">
        <v>-9</v>
      </c>
      <c r="M16" s="18">
        <f t="shared" si="0"/>
        <v>6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128</v>
      </c>
      <c r="C17" s="17">
        <v>159</v>
      </c>
      <c r="D17" s="17">
        <v>129</v>
      </c>
      <c r="E17" s="17">
        <v>85</v>
      </c>
      <c r="F17" s="17">
        <v>24</v>
      </c>
      <c r="G17" s="17">
        <v>5</v>
      </c>
      <c r="H17" s="17">
        <v>2</v>
      </c>
      <c r="I17" s="17">
        <v>1</v>
      </c>
      <c r="J17" s="17">
        <v>533</v>
      </c>
      <c r="K17" s="17">
        <v>-9</v>
      </c>
      <c r="M17" s="18">
        <f t="shared" si="0"/>
        <v>533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18</v>
      </c>
      <c r="C18" s="17">
        <v>23</v>
      </c>
      <c r="D18" s="17">
        <v>47</v>
      </c>
      <c r="E18" s="17">
        <v>60</v>
      </c>
      <c r="F18" s="17">
        <v>43</v>
      </c>
      <c r="G18" s="17">
        <v>15</v>
      </c>
      <c r="H18" s="17">
        <v>5</v>
      </c>
      <c r="I18" s="17">
        <v>0</v>
      </c>
      <c r="J18" s="17">
        <v>211</v>
      </c>
      <c r="K18" s="17">
        <v>-9</v>
      </c>
      <c r="M18" s="18">
        <f t="shared" si="0"/>
        <v>211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171</v>
      </c>
      <c r="C19" s="17">
        <v>201</v>
      </c>
      <c r="D19" s="17">
        <v>211</v>
      </c>
      <c r="E19" s="17">
        <v>294</v>
      </c>
      <c r="F19" s="17">
        <v>185</v>
      </c>
      <c r="G19" s="17">
        <v>43</v>
      </c>
      <c r="H19" s="17">
        <v>29</v>
      </c>
      <c r="I19" s="17">
        <v>3</v>
      </c>
      <c r="J19" s="17">
        <v>1137</v>
      </c>
      <c r="K19" s="17">
        <v>-9</v>
      </c>
      <c r="M19" s="18">
        <f t="shared" si="0"/>
        <v>1137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171</v>
      </c>
      <c r="C20" s="23">
        <f>MAX(C12,0)+MAX(C13,0)+MAX(C14,0)+MAX(C16,0)+MAX(C17,0)+MAX(C18,0)</f>
        <v>201</v>
      </c>
      <c r="D20" s="23">
        <f>MAX(D12,0)+MAX(D13,0)+MAX(D14,0)+MAX(D16,0)+MAX(D17,0)+MAX(D18,0)</f>
        <v>211</v>
      </c>
      <c r="E20" s="23">
        <f>MAX(E12,0)+MAX(E13,0)+MAX(E14,0)+MAX(E16,0)+MAX(E17,0)+MAX(E18,0)</f>
        <v>294</v>
      </c>
      <c r="F20" s="23">
        <f t="shared" ref="F20:K20" si="1">MAX(F12,0)+MAX(F13,0)+MAX(F14,0)+MAX(F15,0)+MAX(F16,0)+MAX(F17,0)+MAX(F18,0)</f>
        <v>185</v>
      </c>
      <c r="G20" s="23">
        <f t="shared" si="1"/>
        <v>43</v>
      </c>
      <c r="H20" s="23">
        <f t="shared" si="1"/>
        <v>29</v>
      </c>
      <c r="I20" s="23">
        <f t="shared" si="1"/>
        <v>3</v>
      </c>
      <c r="J20" s="23">
        <f t="shared" si="1"/>
        <v>1137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73" priority="1" stopIfTrue="1">
      <formula>LEN(TRIM(B12))=0</formula>
    </cfRule>
  </conditionalFormatting>
  <conditionalFormatting sqref="D7:G7">
    <cfRule type="expression" dxfId="172" priority="2" stopIfTrue="1">
      <formula>MIN(R12:R19)=0</formula>
    </cfRule>
  </conditionalFormatting>
  <conditionalFormatting sqref="M12:M19">
    <cfRule type="expression" dxfId="171" priority="3" stopIfTrue="1">
      <formula>MAX(J12,0)&lt;&gt;M12</formula>
    </cfRule>
  </conditionalFormatting>
  <conditionalFormatting sqref="B20:K20">
    <cfRule type="expression" dxfId="170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8"/>
  <sheetViews>
    <sheetView zoomScaleNormal="100" workbookViewId="0">
      <selection activeCell="C27" sqref="C27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  <c r="G7" s="62"/>
    </row>
    <row r="8" spans="1:18" ht="20.45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63" t="s">
        <v>6</v>
      </c>
      <c r="B10" s="68" t="s">
        <v>31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4.5" customHeight="1" x14ac:dyDescent="0.2">
      <c r="A12" s="16" t="s">
        <v>11</v>
      </c>
      <c r="B12" s="17">
        <v>2</v>
      </c>
      <c r="C12" s="17">
        <v>0</v>
      </c>
      <c r="D12" s="17">
        <v>0</v>
      </c>
      <c r="E12" s="17">
        <v>1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-9</v>
      </c>
      <c r="M12" s="18">
        <f t="shared" ref="M12:M19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4</v>
      </c>
      <c r="F13" s="17">
        <v>7</v>
      </c>
      <c r="G13" s="17">
        <v>2</v>
      </c>
      <c r="H13" s="17">
        <v>2</v>
      </c>
      <c r="I13" s="17">
        <v>0</v>
      </c>
      <c r="J13" s="17">
        <v>15</v>
      </c>
      <c r="K13" s="17">
        <v>-9</v>
      </c>
      <c r="M13" s="18">
        <f t="shared" si="0"/>
        <v>15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1</v>
      </c>
      <c r="F14" s="17">
        <v>6</v>
      </c>
      <c r="G14" s="17">
        <v>0</v>
      </c>
      <c r="H14" s="17">
        <v>11</v>
      </c>
      <c r="I14" s="17">
        <v>3</v>
      </c>
      <c r="J14" s="17">
        <v>21</v>
      </c>
      <c r="K14" s="17">
        <v>-9</v>
      </c>
      <c r="M14" s="18">
        <f t="shared" si="0"/>
        <v>21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4</v>
      </c>
      <c r="I15" s="17">
        <v>2</v>
      </c>
      <c r="J15" s="17">
        <v>6</v>
      </c>
      <c r="K15" s="17">
        <v>-9</v>
      </c>
      <c r="M15" s="18">
        <f>MAX(F15,0)+MAX(G15,0)+MAX(H15,0)+MAX(I15,0)</f>
        <v>6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2</v>
      </c>
      <c r="E16" s="32">
        <v>1</v>
      </c>
      <c r="F16" s="17">
        <v>2</v>
      </c>
      <c r="G16" s="17">
        <v>1</v>
      </c>
      <c r="H16" s="17">
        <v>0</v>
      </c>
      <c r="I16" s="17">
        <v>0</v>
      </c>
      <c r="J16" s="17">
        <v>6</v>
      </c>
      <c r="K16" s="17">
        <v>-9</v>
      </c>
      <c r="M16" s="18">
        <f t="shared" si="0"/>
        <v>6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</v>
      </c>
      <c r="C17" s="17">
        <v>2</v>
      </c>
      <c r="D17" s="17">
        <v>6</v>
      </c>
      <c r="E17" s="17">
        <v>3</v>
      </c>
      <c r="F17" s="17">
        <v>2</v>
      </c>
      <c r="G17" s="17">
        <v>2</v>
      </c>
      <c r="H17" s="17">
        <v>0</v>
      </c>
      <c r="I17" s="17">
        <v>1</v>
      </c>
      <c r="J17" s="17">
        <v>18</v>
      </c>
      <c r="K17" s="17">
        <v>-9</v>
      </c>
      <c r="M17" s="18">
        <f t="shared" si="0"/>
        <v>18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2</v>
      </c>
      <c r="K18" s="17">
        <v>-9</v>
      </c>
      <c r="M18" s="18">
        <f t="shared" si="0"/>
        <v>2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</v>
      </c>
      <c r="C19" s="17">
        <v>2</v>
      </c>
      <c r="D19" s="17">
        <v>9</v>
      </c>
      <c r="E19" s="17">
        <v>10</v>
      </c>
      <c r="F19" s="17">
        <v>17</v>
      </c>
      <c r="G19" s="17">
        <v>5</v>
      </c>
      <c r="H19" s="17">
        <v>18</v>
      </c>
      <c r="I19" s="17">
        <v>6</v>
      </c>
      <c r="J19" s="17">
        <v>71</v>
      </c>
      <c r="K19" s="17">
        <v>-9</v>
      </c>
      <c r="M19" s="18">
        <f t="shared" si="0"/>
        <v>71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</v>
      </c>
      <c r="C20" s="23">
        <f>MAX(C12,0)+MAX(C13,0)+MAX(C14,0)+MAX(C16,0)+MAX(C17,0)+MAX(C18,0)</f>
        <v>2</v>
      </c>
      <c r="D20" s="23">
        <f>MAX(D12,0)+MAX(D13,0)+MAX(D14,0)+MAX(D16,0)+MAX(D17,0)+MAX(D18,0)</f>
        <v>9</v>
      </c>
      <c r="E20" s="23">
        <f>MAX(E12,0)+MAX(E13,0)+MAX(E14,0)+MAX(E16,0)+MAX(E17,0)+MAX(E18,0)</f>
        <v>10</v>
      </c>
      <c r="F20" s="23">
        <f t="shared" ref="F20:K20" si="1">MAX(F12,0)+MAX(F13,0)+MAX(F14,0)+MAX(F15,0)+MAX(F16,0)+MAX(F17,0)+MAX(F18,0)</f>
        <v>17</v>
      </c>
      <c r="G20" s="23">
        <f t="shared" si="1"/>
        <v>5</v>
      </c>
      <c r="H20" s="23">
        <f t="shared" si="1"/>
        <v>18</v>
      </c>
      <c r="I20" s="23">
        <f t="shared" si="1"/>
        <v>6</v>
      </c>
      <c r="J20" s="23">
        <f t="shared" si="1"/>
        <v>71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18" t="s">
        <v>0</v>
      </c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9" priority="1" stopIfTrue="1">
      <formula>LEN(TRIM(B12))=0</formula>
    </cfRule>
  </conditionalFormatting>
  <conditionalFormatting sqref="D7:G7">
    <cfRule type="expression" dxfId="168" priority="2" stopIfTrue="1">
      <formula>MIN(R12:R19)=0</formula>
    </cfRule>
  </conditionalFormatting>
  <conditionalFormatting sqref="M12:M19">
    <cfRule type="expression" dxfId="167" priority="3" stopIfTrue="1">
      <formula>MAX(J12,0)&lt;&gt;M12</formula>
    </cfRule>
  </conditionalFormatting>
  <conditionalFormatting sqref="B20:K20">
    <cfRule type="expression" dxfId="166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zoomScaleNormal="100" workbookViewId="0">
      <selection activeCell="D28" sqref="D28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32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1.25" customHeight="1" x14ac:dyDescent="0.2">
      <c r="D7" s="62" t="s">
        <v>33</v>
      </c>
      <c r="E7" s="62"/>
      <c r="F7" s="62"/>
      <c r="G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63" t="s">
        <v>6</v>
      </c>
      <c r="B10" s="68" t="s">
        <v>34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41</v>
      </c>
      <c r="C12" s="17">
        <v>38</v>
      </c>
      <c r="D12" s="17">
        <v>50</v>
      </c>
      <c r="E12" s="17">
        <v>34</v>
      </c>
      <c r="F12" s="17">
        <v>15</v>
      </c>
      <c r="G12" s="17">
        <v>2</v>
      </c>
      <c r="H12" s="17">
        <v>0</v>
      </c>
      <c r="I12" s="17">
        <v>0</v>
      </c>
      <c r="J12" s="17">
        <v>180</v>
      </c>
      <c r="K12" s="17">
        <v>-9</v>
      </c>
      <c r="M12" s="18">
        <f t="shared" ref="M12:M19" si="0">MAX(B12,0)+MAX(C12,0)+MAX(D12,0)+MAX(E12,0)+MAX(F12,0)+MAX(G12,0)+MAX(H12,0)+MAX(I12,0)</f>
        <v>180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4</v>
      </c>
      <c r="E13" s="17">
        <v>387</v>
      </c>
      <c r="F13" s="17">
        <v>282</v>
      </c>
      <c r="G13" s="17">
        <v>63</v>
      </c>
      <c r="H13" s="17">
        <v>19</v>
      </c>
      <c r="I13" s="17">
        <v>3</v>
      </c>
      <c r="J13" s="17">
        <v>758</v>
      </c>
      <c r="K13" s="17">
        <v>-9</v>
      </c>
      <c r="M13" s="18">
        <f t="shared" si="0"/>
        <v>758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10</v>
      </c>
      <c r="E14" s="17">
        <v>23</v>
      </c>
      <c r="F14" s="17">
        <v>15</v>
      </c>
      <c r="G14" s="17">
        <v>15</v>
      </c>
      <c r="H14" s="17">
        <v>15</v>
      </c>
      <c r="I14" s="17">
        <v>5</v>
      </c>
      <c r="J14" s="17">
        <v>83</v>
      </c>
      <c r="K14" s="17">
        <v>-9</v>
      </c>
      <c r="M14" s="18">
        <f t="shared" si="0"/>
        <v>83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12</v>
      </c>
      <c r="I15" s="17">
        <v>4</v>
      </c>
      <c r="J15" s="17">
        <v>16</v>
      </c>
      <c r="K15" s="17">
        <v>-9</v>
      </c>
      <c r="M15" s="18">
        <f>MAX(F15,0)+MAX(G15,0)+MAX(H15,0)+MAX(I15,0)</f>
        <v>16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1</v>
      </c>
      <c r="E16" s="32">
        <v>1</v>
      </c>
      <c r="F16" s="17">
        <v>1</v>
      </c>
      <c r="G16" s="17">
        <v>0</v>
      </c>
      <c r="H16" s="17">
        <v>0</v>
      </c>
      <c r="I16" s="17">
        <v>0</v>
      </c>
      <c r="J16" s="17">
        <v>4</v>
      </c>
      <c r="K16" s="17">
        <v>-9</v>
      </c>
      <c r="M16" s="18">
        <f t="shared" si="0"/>
        <v>4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230</v>
      </c>
      <c r="C17" s="17">
        <v>236</v>
      </c>
      <c r="D17" s="17">
        <v>171</v>
      </c>
      <c r="E17" s="17">
        <v>129</v>
      </c>
      <c r="F17" s="17">
        <v>40</v>
      </c>
      <c r="G17" s="17">
        <v>12</v>
      </c>
      <c r="H17" s="17">
        <v>0</v>
      </c>
      <c r="I17" s="17">
        <v>0</v>
      </c>
      <c r="J17" s="17">
        <v>818</v>
      </c>
      <c r="K17" s="17">
        <v>-9</v>
      </c>
      <c r="M17" s="18">
        <f t="shared" si="0"/>
        <v>818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16</v>
      </c>
      <c r="C18" s="17">
        <v>30</v>
      </c>
      <c r="D18" s="17">
        <v>49</v>
      </c>
      <c r="E18" s="17">
        <v>81</v>
      </c>
      <c r="F18" s="17">
        <v>52</v>
      </c>
      <c r="G18" s="17">
        <v>12</v>
      </c>
      <c r="H18" s="17">
        <v>3</v>
      </c>
      <c r="I18" s="17">
        <v>0</v>
      </c>
      <c r="J18" s="17">
        <v>243</v>
      </c>
      <c r="K18" s="17">
        <v>-9</v>
      </c>
      <c r="M18" s="18">
        <f t="shared" si="0"/>
        <v>243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287</v>
      </c>
      <c r="C19" s="17">
        <v>305</v>
      </c>
      <c r="D19" s="17">
        <v>285</v>
      </c>
      <c r="E19" s="17">
        <v>655</v>
      </c>
      <c r="F19" s="17">
        <v>405</v>
      </c>
      <c r="G19" s="17">
        <v>104</v>
      </c>
      <c r="H19" s="17">
        <v>49</v>
      </c>
      <c r="I19" s="17">
        <v>12</v>
      </c>
      <c r="J19" s="17">
        <v>2102</v>
      </c>
      <c r="K19" s="17">
        <v>-9</v>
      </c>
      <c r="M19" s="18">
        <f t="shared" si="0"/>
        <v>2102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287</v>
      </c>
      <c r="C20" s="23">
        <f>MAX(C12,0)+MAX(C13,0)+MAX(C14,0)+MAX(C16,0)+MAX(C17,0)+MAX(C18,0)</f>
        <v>305</v>
      </c>
      <c r="D20" s="23">
        <f>MAX(D12,0)+MAX(D13,0)+MAX(D14,0)+MAX(D16,0)+MAX(D17,0)+MAX(D18,0)</f>
        <v>285</v>
      </c>
      <c r="E20" s="23">
        <f>MAX(E12,0)+MAX(E13,0)+MAX(E14,0)+MAX(E16,0)+MAX(E17,0)+MAX(E18,0)</f>
        <v>655</v>
      </c>
      <c r="F20" s="23">
        <f t="shared" ref="F20:K20" si="1">MAX(F12,0)+MAX(F13,0)+MAX(F14,0)+MAX(F15,0)+MAX(F16,0)+MAX(F17,0)+MAX(F18,0)</f>
        <v>405</v>
      </c>
      <c r="G20" s="23">
        <f t="shared" si="1"/>
        <v>104</v>
      </c>
      <c r="H20" s="23">
        <f t="shared" si="1"/>
        <v>49</v>
      </c>
      <c r="I20" s="23">
        <f t="shared" si="1"/>
        <v>12</v>
      </c>
      <c r="J20" s="23">
        <f t="shared" si="1"/>
        <v>2102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5" priority="1" stopIfTrue="1">
      <formula>LEN(TRIM(B12))=0</formula>
    </cfRule>
  </conditionalFormatting>
  <conditionalFormatting sqref="D7:G7">
    <cfRule type="expression" dxfId="164" priority="2" stopIfTrue="1">
      <formula>MIN(R12:R19)=0</formula>
    </cfRule>
  </conditionalFormatting>
  <conditionalFormatting sqref="M12:M19">
    <cfRule type="expression" dxfId="163" priority="3" stopIfTrue="1">
      <formula>MAX(J12,0)&lt;&gt;M12</formula>
    </cfRule>
  </conditionalFormatting>
  <conditionalFormatting sqref="B20:K20">
    <cfRule type="expression" dxfId="162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28"/>
  <sheetViews>
    <sheetView zoomScaleNormal="100" zoomScaleSheetLayoutView="50" workbookViewId="0">
      <selection activeCell="E28" sqref="E28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2" t="s">
        <v>24</v>
      </c>
      <c r="E7" s="62"/>
      <c r="F7" s="62"/>
    </row>
    <row r="8" spans="1:18" ht="18.600000000000001" customHeight="1" x14ac:dyDescent="0.2">
      <c r="B8" s="58" t="str">
        <f>PAGE1!B8</f>
        <v>Reporting Year:</v>
      </c>
      <c r="C8" s="60" t="str">
        <f>PAGE1!C8</f>
        <v>2017-2018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63" t="s">
        <v>6</v>
      </c>
      <c r="B10" s="68" t="s">
        <v>36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8" s="2" customFormat="1" ht="26.1" customHeight="1" x14ac:dyDescent="0.2">
      <c r="A11" s="64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147</v>
      </c>
      <c r="C12" s="17">
        <v>109</v>
      </c>
      <c r="D12" s="17">
        <v>140</v>
      </c>
      <c r="E12" s="17">
        <v>109</v>
      </c>
      <c r="F12" s="17">
        <v>43</v>
      </c>
      <c r="G12" s="17">
        <v>7</v>
      </c>
      <c r="H12" s="17">
        <v>4</v>
      </c>
      <c r="I12" s="17">
        <v>0</v>
      </c>
      <c r="J12" s="17">
        <v>559</v>
      </c>
      <c r="K12" s="17">
        <v>-9</v>
      </c>
      <c r="M12" s="18">
        <f t="shared" ref="M12:M19" si="0">MAX(B12,0)+MAX(C12,0)+MAX(D12,0)+MAX(E12,0)+MAX(F12,0)+MAX(G12,0)+MAX(H12,0)+MAX(I12,0)</f>
        <v>559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12</v>
      </c>
      <c r="E13" s="17">
        <v>1022</v>
      </c>
      <c r="F13" s="17">
        <v>668</v>
      </c>
      <c r="G13" s="17">
        <v>114</v>
      </c>
      <c r="H13" s="17">
        <v>33</v>
      </c>
      <c r="I13" s="17">
        <v>4</v>
      </c>
      <c r="J13" s="17">
        <v>1853</v>
      </c>
      <c r="K13" s="17">
        <v>-9</v>
      </c>
      <c r="M13" s="18">
        <f t="shared" si="0"/>
        <v>1853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6</v>
      </c>
      <c r="E14" s="17">
        <v>17</v>
      </c>
      <c r="F14" s="17">
        <v>21</v>
      </c>
      <c r="G14" s="17">
        <v>4</v>
      </c>
      <c r="H14" s="17">
        <v>4</v>
      </c>
      <c r="I14" s="17">
        <v>0</v>
      </c>
      <c r="J14" s="17">
        <v>52</v>
      </c>
      <c r="K14" s="17">
        <v>-9</v>
      </c>
      <c r="M14" s="18">
        <f t="shared" si="0"/>
        <v>52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10</v>
      </c>
      <c r="I15" s="17">
        <v>5</v>
      </c>
      <c r="J15" s="17">
        <v>15</v>
      </c>
      <c r="K15" s="17">
        <v>-9</v>
      </c>
      <c r="M15" s="18">
        <f>MAX(F15,0)+MAX(G15,0)+MAX(H15,0)+MAX(I15,0)</f>
        <v>15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2</v>
      </c>
      <c r="F16" s="17">
        <v>2</v>
      </c>
      <c r="G16" s="17">
        <v>0</v>
      </c>
      <c r="H16" s="17">
        <v>0</v>
      </c>
      <c r="I16" s="17">
        <v>0</v>
      </c>
      <c r="J16" s="17">
        <v>4</v>
      </c>
      <c r="K16" s="17">
        <v>-9</v>
      </c>
      <c r="M16" s="18">
        <f t="shared" si="0"/>
        <v>4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346</v>
      </c>
      <c r="C17" s="17">
        <v>344</v>
      </c>
      <c r="D17" s="17">
        <v>305</v>
      </c>
      <c r="E17" s="17">
        <v>188</v>
      </c>
      <c r="F17" s="17">
        <v>60</v>
      </c>
      <c r="G17" s="17">
        <v>11</v>
      </c>
      <c r="H17" s="17">
        <v>4</v>
      </c>
      <c r="I17" s="17">
        <v>0</v>
      </c>
      <c r="J17" s="17">
        <v>1258</v>
      </c>
      <c r="K17" s="17">
        <v>-9</v>
      </c>
      <c r="M17" s="18">
        <f t="shared" si="0"/>
        <v>1258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40</v>
      </c>
      <c r="C18" s="17">
        <v>67</v>
      </c>
      <c r="D18" s="17">
        <v>86</v>
      </c>
      <c r="E18" s="17">
        <v>148</v>
      </c>
      <c r="F18" s="17">
        <v>97</v>
      </c>
      <c r="G18" s="17">
        <v>38</v>
      </c>
      <c r="H18" s="17">
        <v>5</v>
      </c>
      <c r="I18" s="17">
        <v>2</v>
      </c>
      <c r="J18" s="17">
        <v>483</v>
      </c>
      <c r="K18" s="17">
        <v>-9</v>
      </c>
      <c r="M18" s="18">
        <f t="shared" si="0"/>
        <v>483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533</v>
      </c>
      <c r="C19" s="17">
        <v>520</v>
      </c>
      <c r="D19" s="17">
        <v>549</v>
      </c>
      <c r="E19" s="17">
        <v>1486</v>
      </c>
      <c r="F19" s="17">
        <v>891</v>
      </c>
      <c r="G19" s="17">
        <v>174</v>
      </c>
      <c r="H19" s="17">
        <v>60</v>
      </c>
      <c r="I19" s="17">
        <v>11</v>
      </c>
      <c r="J19" s="17">
        <v>4224</v>
      </c>
      <c r="K19" s="17">
        <v>-9</v>
      </c>
      <c r="M19" s="18">
        <f t="shared" si="0"/>
        <v>4224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533</v>
      </c>
      <c r="C20" s="23">
        <f>MAX(C12,0)+MAX(C13,0)+MAX(C14,0)+MAX(C16,0)+MAX(C17,0)+MAX(C18,0)</f>
        <v>520</v>
      </c>
      <c r="D20" s="23">
        <f>MAX(D12,0)+MAX(D13,0)+MAX(D14,0)+MAX(D16,0)+MAX(D17,0)+MAX(D18,0)</f>
        <v>549</v>
      </c>
      <c r="E20" s="23">
        <f>MAX(E12,0)+MAX(E13,0)+MAX(E14,0)+MAX(E16,0)+MAX(E17,0)+MAX(E18,0)</f>
        <v>1486</v>
      </c>
      <c r="F20" s="23">
        <f t="shared" ref="F20:K20" si="1">MAX(F12,0)+MAX(F13,0)+MAX(F14,0)+MAX(F15,0)+MAX(F16,0)+MAX(F17,0)+MAX(F18,0)</f>
        <v>891</v>
      </c>
      <c r="G20" s="23">
        <f t="shared" si="1"/>
        <v>174</v>
      </c>
      <c r="H20" s="23">
        <f t="shared" si="1"/>
        <v>60</v>
      </c>
      <c r="I20" s="23">
        <f t="shared" si="1"/>
        <v>11</v>
      </c>
      <c r="J20" s="23">
        <f t="shared" si="1"/>
        <v>4224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F7"/>
    <mergeCell ref="A10:A11"/>
    <mergeCell ref="B10:K10"/>
  </mergeCells>
  <conditionalFormatting sqref="B17:K19 C12:K14 B13:B14 F15:K16">
    <cfRule type="expression" dxfId="161" priority="1" stopIfTrue="1">
      <formula>LEN(TRIM(B12))=0</formula>
    </cfRule>
  </conditionalFormatting>
  <conditionalFormatting sqref="D7:F7">
    <cfRule type="expression" dxfId="160" priority="2" stopIfTrue="1">
      <formula>MIN(R12:R19)=0</formula>
    </cfRule>
  </conditionalFormatting>
  <conditionalFormatting sqref="M12:M19">
    <cfRule type="expression" dxfId="159" priority="3" stopIfTrue="1">
      <formula>MAX(J12,0)&lt;&gt;M12</formula>
    </cfRule>
  </conditionalFormatting>
  <conditionalFormatting sqref="B12">
    <cfRule type="expression" dxfId="158" priority="4" stopIfTrue="1">
      <formula>LEN(TRIM(B12))=0</formula>
    </cfRule>
  </conditionalFormatting>
  <conditionalFormatting sqref="B20:K20">
    <cfRule type="expression" dxfId="157" priority="5" stopIfTrue="1">
      <formula>MAX(B19,0)&lt;&gt;B20</formula>
    </cfRule>
  </conditionalFormatting>
  <pageMargins left="0.75" right="0.75" top="1" bottom="1" header="0.5" footer="0.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7"/>
  <sheetViews>
    <sheetView zoomScaleNormal="100" workbookViewId="0">
      <selection activeCell="F27" sqref="F27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110</v>
      </c>
      <c r="J1" s="3" t="s">
        <v>37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1"/>
      <c r="K3" s="61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1"/>
      <c r="K5" s="61"/>
      <c r="O5" s="28"/>
    </row>
    <row r="6" spans="1:18" ht="12.75" customHeight="1" x14ac:dyDescent="0.2">
      <c r="D6" s="62" t="s">
        <v>24</v>
      </c>
      <c r="E6" s="62"/>
      <c r="F6" s="62"/>
    </row>
    <row r="7" spans="1:18" ht="21.6" customHeight="1" x14ac:dyDescent="0.2">
      <c r="B7" s="58" t="str">
        <f>PAGE1!B8</f>
        <v>Reporting Year:</v>
      </c>
      <c r="C7" s="60" t="str">
        <f>PAGE1!C8</f>
        <v>2017-2018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63" t="s">
        <v>6</v>
      </c>
      <c r="B9" s="68" t="s">
        <v>38</v>
      </c>
      <c r="C9" s="68"/>
      <c r="D9" s="68"/>
      <c r="E9" s="68"/>
      <c r="F9" s="68"/>
      <c r="G9" s="68"/>
      <c r="H9" s="68"/>
      <c r="I9" s="68"/>
      <c r="J9" s="68"/>
      <c r="K9" s="68"/>
    </row>
    <row r="10" spans="1:18" s="2" customFormat="1" ht="26.1" customHeight="1" x14ac:dyDescent="0.2">
      <c r="A10" s="64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0</v>
      </c>
      <c r="I14" s="17">
        <v>0</v>
      </c>
      <c r="J14" s="17">
        <v>0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5:K15 C11:K13 B12:B13 B17:K18 F16:K16">
    <cfRule type="expression" dxfId="156" priority="1" stopIfTrue="1">
      <formula>LEN(TRIM(B11))=0</formula>
    </cfRule>
  </conditionalFormatting>
  <conditionalFormatting sqref="D6:F6">
    <cfRule type="expression" dxfId="155" priority="2" stopIfTrue="1">
      <formula>MIN(R11:R18)=0</formula>
    </cfRule>
  </conditionalFormatting>
  <conditionalFormatting sqref="B11">
    <cfRule type="expression" dxfId="154" priority="3" stopIfTrue="1">
      <formula>LEN(TRIM(B11))=0</formula>
    </cfRule>
  </conditionalFormatting>
  <conditionalFormatting sqref="M11:M18">
    <cfRule type="expression" dxfId="153" priority="4" stopIfTrue="1">
      <formula>MAX(J11,0)&lt;&gt;M11</formula>
    </cfRule>
  </conditionalFormatting>
  <conditionalFormatting sqref="B19:K19">
    <cfRule type="expression" dxfId="152" priority="5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48618-D45E-4863-A035-E0D3B4DA3816}"/>
</file>

<file path=customXml/itemProps2.xml><?xml version="1.0" encoding="utf-8"?>
<ds:datastoreItem xmlns:ds="http://schemas.openxmlformats.org/officeDocument/2006/customXml" ds:itemID="{53769F8E-F854-46BF-AA7A-7C59B9BA1C44}"/>
</file>

<file path=customXml/itemProps3.xml><?xml version="1.0" encoding="utf-8"?>
<ds:datastoreItem xmlns:ds="http://schemas.openxmlformats.org/officeDocument/2006/customXml" ds:itemID="{899BA85C-5210-4C21-88C0-1AADE73ED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31</vt:i4>
      </vt:variant>
    </vt:vector>
  </HeadingPairs>
  <TitlesOfParts>
    <vt:vector size="51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PAGE14!ALLDIS</vt:lpstr>
      <vt:lpstr>ALLDIS</vt:lpstr>
      <vt:lpstr>PAGE14!CHKALLDIS</vt:lpstr>
      <vt:lpstr>CHKALLDIS</vt:lpstr>
      <vt:lpstr>PAGE14!COMPUTED</vt:lpstr>
      <vt:lpstr>COMPUTED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PAGE14!REPLACE</vt:lpstr>
      <vt:lpstr>REPLACE</vt:lpstr>
      <vt:lpstr>PAGE14!REPORTED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4, Part B Exiting</dc:title>
  <dc:creator>SCHRACK_B</dc:creator>
  <cp:lastModifiedBy>"gartonc"</cp:lastModifiedBy>
  <cp:lastPrinted>2019-03-22T23:02:55Z</cp:lastPrinted>
  <dcterms:created xsi:type="dcterms:W3CDTF">1998-12-02T14:43:21Z</dcterms:created>
  <dcterms:modified xsi:type="dcterms:W3CDTF">2019-03-22T23:09:05Z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