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16" windowWidth="18510" windowHeight="11925" tabRatio="878" firstSheet="8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  <sheet name="PAGE11" sheetId="11" r:id="rId11"/>
    <sheet name="PAGE12" sheetId="12" r:id="rId12"/>
    <sheet name="PAGE13" sheetId="13" r:id="rId13"/>
    <sheet name="PAGE14" sheetId="14" r:id="rId14"/>
    <sheet name="PAGE15" sheetId="15" r:id="rId15"/>
    <sheet name="PAGE16" sheetId="16" r:id="rId16"/>
    <sheet name="PAGE17" sheetId="17" r:id="rId17"/>
    <sheet name="PAGE18" sheetId="18" r:id="rId18"/>
    <sheet name="PAGE19" sheetId="19" r:id="rId19"/>
    <sheet name="PAGE20" sheetId="20" r:id="rId20"/>
    <sheet name="PAGE21" sheetId="21" r:id="rId21"/>
    <sheet name="PAGE22" sheetId="22" r:id="rId22"/>
  </sheets>
  <definedNames>
    <definedName name="COL_A_C">'PAGE12'!$C$35:$E$35</definedName>
    <definedName name="COL_A_R">'PAGE12'!$C$31:$E$31</definedName>
    <definedName name="COL_B_C">'PAGE12'!$F$35:$H$35</definedName>
    <definedName name="COL_B_R">'PAGE12'!$F$31:$H$31</definedName>
    <definedName name="COL_C_C">#REF!</definedName>
    <definedName name="COL_C_R">#REF!</definedName>
    <definedName name="COL_D_C">#REF!</definedName>
    <definedName name="COL_D_R">#REF!</definedName>
    <definedName name="COL_E_C">'PAGE14'!$C$29:$E$29</definedName>
    <definedName name="COL_E_R">'PAGE14'!$C$27:$E$27</definedName>
    <definedName name="COL_F_C">'PAGE14'!$F$29:$H$29</definedName>
    <definedName name="COL_F_R">'PAGE14'!$F$27:$H$27</definedName>
    <definedName name="COL_G_C" localSheetId="15">'PAGE16'!$B$33:$D$33</definedName>
    <definedName name="COL_G_C">'PAGE15'!$C$29:$E$29</definedName>
    <definedName name="COL_G_R" localSheetId="15">'PAGE16'!$B$31:$D$31</definedName>
    <definedName name="COL_G_R">'PAGE15'!$C$27:$E$27</definedName>
    <definedName name="COL_RACE" localSheetId="17">'PAGE18'!$B$22:$I$22</definedName>
    <definedName name="COL_RACE">'PAGE17'!$B$22:$I$22</definedName>
    <definedName name="COL_RACE_2">#REF!</definedName>
    <definedName name="COL_RACE_2C">#REF!</definedName>
    <definedName name="COL_RACE_C" localSheetId="17">'PAGE18'!#REF!</definedName>
    <definedName name="COL_RACE_C">'PAGE17'!$B$25:$I$25</definedName>
    <definedName name="COL3_5C" localSheetId="9">'PAGE10'!$D$28:$G$28</definedName>
    <definedName name="COL3_5C" localSheetId="10">'PAGE11'!#REF!</definedName>
    <definedName name="COL3_5C" localSheetId="18">'PAGE19'!#REF!</definedName>
    <definedName name="COL3_5C" localSheetId="19">'PAGE20'!#REF!</definedName>
    <definedName name="COL3_5C" localSheetId="20">'PAGE21'!#REF!</definedName>
    <definedName name="COL3_5C" localSheetId="21">'PAGE22'!#REF!</definedName>
    <definedName name="COL3_5C" localSheetId="7">'PAGE8'!$D$28:$G$28</definedName>
    <definedName name="COL3_5C" localSheetId="8">'PAGE9'!#REF!</definedName>
    <definedName name="COL3_5C">'PAGE1'!$C$27:$F$27</definedName>
    <definedName name="COL3_5R" localSheetId="9">'PAGE10'!$D$24:$G$24</definedName>
    <definedName name="COL3_5R" localSheetId="10">'PAGE11'!$D$24:$G$24</definedName>
    <definedName name="COL3_5R" localSheetId="18">'PAGE19'!$D$23:$G$23</definedName>
    <definedName name="COL3_5R" localSheetId="19">'PAGE20'!$D$24:$G$24</definedName>
    <definedName name="COL3_5R" localSheetId="20">'PAGE21'!$D$23:$G$23</definedName>
    <definedName name="COL3_5R" localSheetId="21">'PAGE22'!$D$24:$G$24</definedName>
    <definedName name="COL3_5R" localSheetId="7">'PAGE8'!$D$24:$G$24</definedName>
    <definedName name="COL3_5R" localSheetId="8">'PAGE9'!$D$25:$G$25</definedName>
    <definedName name="COL3_5R">'PAGE1'!$C$24:$F$24</definedName>
    <definedName name="CORR_C">#REF!</definedName>
    <definedName name="CORR_R">#REF!</definedName>
    <definedName name="_xlnm.Print_Area" localSheetId="0">'PAGE1'!$A$1:$G$26</definedName>
    <definedName name="_xlnm.Print_Area" localSheetId="9">'PAGE10'!$A$1:$G$27</definedName>
    <definedName name="_xlnm.Print_Area" localSheetId="10">'PAGE11'!$A$1:$H$30</definedName>
    <definedName name="_xlnm.Print_Area" localSheetId="11">'PAGE12'!$A$1:$I$34</definedName>
    <definedName name="_xlnm.Print_Area" localSheetId="12">'PAGE13'!$A$1:$I$33</definedName>
    <definedName name="_xlnm.Print_Area" localSheetId="13">'PAGE14'!$A$1:$I$34</definedName>
    <definedName name="_xlnm.Print_Area" localSheetId="14">'PAGE15'!$A$1:$I$33</definedName>
    <definedName name="_xlnm.Print_Area" localSheetId="15">'PAGE16'!$A$1:$I$40</definedName>
    <definedName name="_xlnm.Print_Area" localSheetId="16">'PAGE17'!$A$1:$J$24</definedName>
    <definedName name="_xlnm.Print_Area" localSheetId="17">'PAGE18'!$A$1:$J$26</definedName>
    <definedName name="_xlnm.Print_Area" localSheetId="18">'PAGE19'!$A$1:$G$25</definedName>
    <definedName name="_xlnm.Print_Area" localSheetId="1">'PAGE2'!$A$1:$J$36</definedName>
    <definedName name="_xlnm.Print_Area" localSheetId="19">'PAGE20'!$A$1:$H$30</definedName>
    <definedName name="_xlnm.Print_Area" localSheetId="20">'PAGE21'!$A$1:$G$25</definedName>
    <definedName name="_xlnm.Print_Area" localSheetId="21">'PAGE22'!$A$1:$G$29</definedName>
    <definedName name="_xlnm.Print_Area" localSheetId="2">'PAGE3'!$A$1:$I$35</definedName>
    <definedName name="_xlnm.Print_Area" localSheetId="3">'PAGE4'!$A$1:$J$39</definedName>
    <definedName name="_xlnm.Print_Area" localSheetId="4">'PAGE5'!$A$1:$I$37</definedName>
    <definedName name="_xlnm.Print_Area" localSheetId="5">'PAGE6'!$A$1:$K$29</definedName>
    <definedName name="_xlnm.Print_Area" localSheetId="6">'PAGE7'!$A$1:$K$31</definedName>
    <definedName name="_xlnm.Print_Area" localSheetId="7">'PAGE8'!$A$1:$G$27</definedName>
    <definedName name="_xlnm.Print_Area" localSheetId="8">'PAGE9'!$A$1:$I$36</definedName>
    <definedName name="ROW_C">#REF!</definedName>
    <definedName name="ROW_R">#REF!</definedName>
    <definedName name="ROW_RACE" localSheetId="17">'PAGE18'!$I$14:$I$22</definedName>
    <definedName name="ROW_RACE">'PAGE17'!$I$14:$I$22</definedName>
    <definedName name="ROW_RACE_2">#REF!</definedName>
    <definedName name="ROW_RACE_2C">#REF!</definedName>
    <definedName name="ROW_RACE_C" localSheetId="17">'PAGE18'!$J$14:$J$22</definedName>
    <definedName name="ROW_RACE_C">'PAGE17'!$J$14:$J$22</definedName>
    <definedName name="ROW3_5C" localSheetId="9">'PAGE10'!$I$15:$I$24</definedName>
    <definedName name="ROW3_5C" localSheetId="10">'PAGE11'!$I$15:$I$24</definedName>
    <definedName name="ROW3_5C" localSheetId="18">'PAGE19'!$I$15:$I$23</definedName>
    <definedName name="ROW3_5C" localSheetId="19">'PAGE20'!$I$16:$I$24</definedName>
    <definedName name="ROW3_5C" localSheetId="20">'PAGE21'!$I$15:$I$23</definedName>
    <definedName name="ROW3_5C" localSheetId="21">'PAGE22'!$I$16:$I$24</definedName>
    <definedName name="ROW3_5C" localSheetId="7">'PAGE8'!$I$15:$I$24</definedName>
    <definedName name="ROW3_5C" localSheetId="8">'PAGE9'!$I$16:$I$25</definedName>
    <definedName name="ROW3_5C">'PAGE1'!$H$15:$H$24</definedName>
    <definedName name="ROW3_5R" localSheetId="9">'PAGE10'!$G$15:$G$24</definedName>
    <definedName name="ROW3_5R" localSheetId="10">'PAGE11'!$G$15:$G$24</definedName>
    <definedName name="ROW3_5R" localSheetId="18">'PAGE19'!$G$15:$G$23</definedName>
    <definedName name="ROW3_5R" localSheetId="19">'PAGE20'!$G$16:$G$24</definedName>
    <definedName name="ROW3_5R" localSheetId="20">'PAGE21'!$G$15:$G$23</definedName>
    <definedName name="ROW3_5R" localSheetId="21">'PAGE22'!$G$16:$G$24</definedName>
    <definedName name="ROW3_5R" localSheetId="7">'PAGE8'!$G$15:$G$24</definedName>
    <definedName name="ROW3_5R" localSheetId="8">'PAGE9'!$G$16:$G$25</definedName>
    <definedName name="ROW3_5R">'PAGE1'!$F$15:$F$24</definedName>
    <definedName name="Z_42BAA098_7A52_4D1D_A823_FCD82DBB77F5_.wvu.Cols" localSheetId="0" hidden="1">'PAGE1'!$K:$L</definedName>
    <definedName name="Z_42BAA098_7A52_4D1D_A823_FCD82DBB77F5_.wvu.Cols" localSheetId="9" hidden="1">'PAGE10'!$L:$M</definedName>
    <definedName name="Z_42BAA098_7A52_4D1D_A823_FCD82DBB77F5_.wvu.Cols" localSheetId="10" hidden="1">'PAGE11'!$L:$M</definedName>
    <definedName name="Z_42BAA098_7A52_4D1D_A823_FCD82DBB77F5_.wvu.Cols" localSheetId="11" hidden="1">'PAGE12'!$M:$M</definedName>
    <definedName name="Z_42BAA098_7A52_4D1D_A823_FCD82DBB77F5_.wvu.Cols" localSheetId="12" hidden="1">#REF!</definedName>
    <definedName name="Z_42BAA098_7A52_4D1D_A823_FCD82DBB77F5_.wvu.Cols" localSheetId="13" hidden="1">'PAGE14'!$M:$M</definedName>
    <definedName name="Z_42BAA098_7A52_4D1D_A823_FCD82DBB77F5_.wvu.Cols" localSheetId="14" hidden="1">'PAGE15'!$M:$M</definedName>
    <definedName name="Z_42BAA098_7A52_4D1D_A823_FCD82DBB77F5_.wvu.Cols" localSheetId="15" hidden="1">'PAGE16'!$L:$L</definedName>
    <definedName name="Z_42BAA098_7A52_4D1D_A823_FCD82DBB77F5_.wvu.Cols" localSheetId="16" hidden="1">'PAGE17'!$O:$O</definedName>
    <definedName name="Z_42BAA098_7A52_4D1D_A823_FCD82DBB77F5_.wvu.Cols" localSheetId="17" hidden="1">'PAGE18'!$N:$N</definedName>
    <definedName name="Z_42BAA098_7A52_4D1D_A823_FCD82DBB77F5_.wvu.Cols" localSheetId="18" hidden="1">'PAGE19'!$L:$M</definedName>
    <definedName name="Z_42BAA098_7A52_4D1D_A823_FCD82DBB77F5_.wvu.Cols" localSheetId="19" hidden="1">'PAGE20'!$L:$M</definedName>
    <definedName name="Z_42BAA098_7A52_4D1D_A823_FCD82DBB77F5_.wvu.Cols" localSheetId="20" hidden="1">'PAGE21'!$L:$M</definedName>
    <definedName name="Z_42BAA098_7A52_4D1D_A823_FCD82DBB77F5_.wvu.Cols" localSheetId="21" hidden="1">'PAGE22'!$L:$M</definedName>
    <definedName name="Z_42BAA098_7A52_4D1D_A823_FCD82DBB77F5_.wvu.Cols" localSheetId="7" hidden="1">'PAGE8'!$L:$M</definedName>
    <definedName name="Z_42BAA098_7A52_4D1D_A823_FCD82DBB77F5_.wvu.Cols" localSheetId="8" hidden="1">'PAGE9'!$L:$M</definedName>
    <definedName name="Z_42BAA098_7A52_4D1D_A823_FCD82DBB77F5_.wvu.PrintArea" localSheetId="0" hidden="1">'PAGE1'!$A$1:$H$27</definedName>
    <definedName name="Z_42BAA098_7A52_4D1D_A823_FCD82DBB77F5_.wvu.PrintArea" localSheetId="9" hidden="1">'PAGE10'!$A$1:$I$28</definedName>
    <definedName name="Z_42BAA098_7A52_4D1D_A823_FCD82DBB77F5_.wvu.PrintArea" localSheetId="10" hidden="1">'PAGE11'!$A$1:$I$26</definedName>
    <definedName name="Z_42BAA098_7A52_4D1D_A823_FCD82DBB77F5_.wvu.PrintArea" localSheetId="11" hidden="1">'PAGE12'!$A$1:$H$36</definedName>
    <definedName name="Z_42BAA098_7A52_4D1D_A823_FCD82DBB77F5_.wvu.PrintArea" localSheetId="12" hidden="1">#REF!</definedName>
    <definedName name="Z_42BAA098_7A52_4D1D_A823_FCD82DBB77F5_.wvu.PrintArea" localSheetId="13" hidden="1">'PAGE14'!$A$1:$I$35</definedName>
    <definedName name="Z_42BAA098_7A52_4D1D_A823_FCD82DBB77F5_.wvu.PrintArea" localSheetId="14" hidden="1">'PAGE15'!$A$1:$I$34</definedName>
    <definedName name="Z_42BAA098_7A52_4D1D_A823_FCD82DBB77F5_.wvu.PrintArea" localSheetId="15" hidden="1">'PAGE16'!$A$1:$H$37</definedName>
    <definedName name="Z_42BAA098_7A52_4D1D_A823_FCD82DBB77F5_.wvu.PrintArea" localSheetId="16" hidden="1">'PAGE17'!$A$1:$J$28</definedName>
    <definedName name="Z_42BAA098_7A52_4D1D_A823_FCD82DBB77F5_.wvu.PrintArea" localSheetId="17" hidden="1">'PAGE18'!$A$1:$J$29</definedName>
    <definedName name="Z_42BAA098_7A52_4D1D_A823_FCD82DBB77F5_.wvu.PrintArea" localSheetId="18" hidden="1">'PAGE19'!$A$1:$I$26</definedName>
    <definedName name="Z_42BAA098_7A52_4D1D_A823_FCD82DBB77F5_.wvu.PrintArea" localSheetId="19" hidden="1">'PAGE20'!$A$1:$I$25</definedName>
    <definedName name="Z_42BAA098_7A52_4D1D_A823_FCD82DBB77F5_.wvu.PrintArea" localSheetId="20" hidden="1">'PAGE21'!$A$1:$I$26</definedName>
    <definedName name="Z_42BAA098_7A52_4D1D_A823_FCD82DBB77F5_.wvu.PrintArea" localSheetId="21" hidden="1">'PAGE22'!$A$1:$I$25</definedName>
    <definedName name="Z_42BAA098_7A52_4D1D_A823_FCD82DBB77F5_.wvu.PrintArea" localSheetId="7" hidden="1">'PAGE8'!$A$1:$I$26</definedName>
    <definedName name="Z_42BAA098_7A52_4D1D_A823_FCD82DBB77F5_.wvu.PrintArea" localSheetId="8" hidden="1">'PAGE9'!$A$1:$I$28</definedName>
    <definedName name="Z_A8D5DEF8_4F89_11D5_A668_00B0D092E341_.wvu.Cols" localSheetId="0" hidden="1">'PAGE1'!$K:$L</definedName>
    <definedName name="Z_A8D5DEF8_4F89_11D5_A668_00B0D092E341_.wvu.Cols" localSheetId="9" hidden="1">'PAGE10'!$L:$M</definedName>
    <definedName name="Z_A8D5DEF8_4F89_11D5_A668_00B0D092E341_.wvu.Cols" localSheetId="10" hidden="1">'PAGE11'!$L:$M</definedName>
    <definedName name="Z_A8D5DEF8_4F89_11D5_A668_00B0D092E341_.wvu.Cols" localSheetId="11" hidden="1">'PAGE12'!$M:$M</definedName>
    <definedName name="Z_A8D5DEF8_4F89_11D5_A668_00B0D092E341_.wvu.Cols" localSheetId="12" hidden="1">#REF!</definedName>
    <definedName name="Z_A8D5DEF8_4F89_11D5_A668_00B0D092E341_.wvu.Cols" localSheetId="13" hidden="1">'PAGE14'!$M:$M</definedName>
    <definedName name="Z_A8D5DEF8_4F89_11D5_A668_00B0D092E341_.wvu.Cols" localSheetId="14" hidden="1">'PAGE15'!$M:$M</definedName>
    <definedName name="Z_A8D5DEF8_4F89_11D5_A668_00B0D092E341_.wvu.Cols" localSheetId="15" hidden="1">'PAGE16'!$L:$L</definedName>
    <definedName name="Z_A8D5DEF8_4F89_11D5_A668_00B0D092E341_.wvu.Cols" localSheetId="16" hidden="1">'PAGE17'!$O:$O</definedName>
    <definedName name="Z_A8D5DEF8_4F89_11D5_A668_00B0D092E341_.wvu.Cols" localSheetId="17" hidden="1">'PAGE18'!$N:$N</definedName>
    <definedName name="Z_A8D5DEF8_4F89_11D5_A668_00B0D092E341_.wvu.Cols" localSheetId="18" hidden="1">'PAGE19'!$L:$M</definedName>
    <definedName name="Z_A8D5DEF8_4F89_11D5_A668_00B0D092E341_.wvu.Cols" localSheetId="19" hidden="1">'PAGE20'!$L:$M</definedName>
    <definedName name="Z_A8D5DEF8_4F89_11D5_A668_00B0D092E341_.wvu.Cols" localSheetId="20" hidden="1">'PAGE21'!$L:$M</definedName>
    <definedName name="Z_A8D5DEF8_4F89_11D5_A668_00B0D092E341_.wvu.Cols" localSheetId="21" hidden="1">'PAGE22'!$L:$M</definedName>
    <definedName name="Z_A8D5DEF8_4F89_11D5_A668_00B0D092E341_.wvu.Cols" localSheetId="7" hidden="1">'PAGE8'!$L:$M</definedName>
    <definedName name="Z_A8D5DEF8_4F89_11D5_A668_00B0D092E341_.wvu.Cols" localSheetId="8" hidden="1">'PAGE9'!$L:$M</definedName>
    <definedName name="Z_A8D5DEF8_4F89_11D5_A668_00B0D092E341_.wvu.PrintArea" localSheetId="0" hidden="1">'PAGE1'!$A$1:$H$27</definedName>
    <definedName name="Z_A8D5DEF8_4F89_11D5_A668_00B0D092E341_.wvu.PrintArea" localSheetId="9" hidden="1">'PAGE10'!$A$1:$I$28</definedName>
    <definedName name="Z_A8D5DEF8_4F89_11D5_A668_00B0D092E341_.wvu.PrintArea" localSheetId="10" hidden="1">'PAGE11'!$A$1:$I$26</definedName>
    <definedName name="Z_A8D5DEF8_4F89_11D5_A668_00B0D092E341_.wvu.PrintArea" localSheetId="11" hidden="1">'PAGE12'!$A$1:$H$36</definedName>
    <definedName name="Z_A8D5DEF8_4F89_11D5_A668_00B0D092E341_.wvu.PrintArea" localSheetId="12" hidden="1">#REF!</definedName>
    <definedName name="Z_A8D5DEF8_4F89_11D5_A668_00B0D092E341_.wvu.PrintArea" localSheetId="13" hidden="1">'PAGE14'!$A$1:$I$35</definedName>
    <definedName name="Z_A8D5DEF8_4F89_11D5_A668_00B0D092E341_.wvu.PrintArea" localSheetId="14" hidden="1">'PAGE15'!$A$1:$I$34</definedName>
    <definedName name="Z_A8D5DEF8_4F89_11D5_A668_00B0D092E341_.wvu.PrintArea" localSheetId="15" hidden="1">'PAGE16'!$A$1:$H$37</definedName>
    <definedName name="Z_A8D5DEF8_4F89_11D5_A668_00B0D092E341_.wvu.PrintArea" localSheetId="16" hidden="1">'PAGE17'!$A$1:$J$28</definedName>
    <definedName name="Z_A8D5DEF8_4F89_11D5_A668_00B0D092E341_.wvu.PrintArea" localSheetId="17" hidden="1">'PAGE18'!$A$1:$J$29</definedName>
    <definedName name="Z_A8D5DEF8_4F89_11D5_A668_00B0D092E341_.wvu.PrintArea" localSheetId="18" hidden="1">'PAGE19'!$A$1:$I$26</definedName>
    <definedName name="Z_A8D5DEF8_4F89_11D5_A668_00B0D092E341_.wvu.PrintArea" localSheetId="19" hidden="1">'PAGE20'!$A$1:$I$25</definedName>
    <definedName name="Z_A8D5DEF8_4F89_11D5_A668_00B0D092E341_.wvu.PrintArea" localSheetId="20" hidden="1">'PAGE21'!$A$1:$I$26</definedName>
    <definedName name="Z_A8D5DEF8_4F89_11D5_A668_00B0D092E341_.wvu.PrintArea" localSheetId="21" hidden="1">'PAGE22'!$A$1:$I$25</definedName>
    <definedName name="Z_A8D5DEF8_4F89_11D5_A668_00B0D092E341_.wvu.PrintArea" localSheetId="7" hidden="1">'PAGE8'!$A$1:$I$26</definedName>
    <definedName name="Z_A8D5DEF8_4F89_11D5_A668_00B0D092E341_.wvu.PrintArea" localSheetId="8" hidden="1">'PAGE9'!$A$1:$I$28</definedName>
    <definedName name="Z_D365D4ED_8FDA_11D4_90D6_00C09F02E77C_.wvu.Cols" localSheetId="0" hidden="1">'PAGE1'!$K:$L</definedName>
    <definedName name="Z_D365D4ED_8FDA_11D4_90D6_00C09F02E77C_.wvu.Cols" localSheetId="9" hidden="1">'PAGE10'!$L:$M</definedName>
    <definedName name="Z_D365D4ED_8FDA_11D4_90D6_00C09F02E77C_.wvu.Cols" localSheetId="10" hidden="1">'PAGE11'!$L:$M</definedName>
    <definedName name="Z_D365D4ED_8FDA_11D4_90D6_00C09F02E77C_.wvu.Cols" localSheetId="11" hidden="1">'PAGE12'!$M:$M</definedName>
    <definedName name="Z_D365D4ED_8FDA_11D4_90D6_00C09F02E77C_.wvu.Cols" localSheetId="12" hidden="1">#REF!</definedName>
    <definedName name="Z_D365D4ED_8FDA_11D4_90D6_00C09F02E77C_.wvu.Cols" localSheetId="13" hidden="1">'PAGE14'!$M:$M</definedName>
    <definedName name="Z_D365D4ED_8FDA_11D4_90D6_00C09F02E77C_.wvu.Cols" localSheetId="14" hidden="1">'PAGE15'!$M:$M</definedName>
    <definedName name="Z_D365D4ED_8FDA_11D4_90D6_00C09F02E77C_.wvu.Cols" localSheetId="15" hidden="1">'PAGE16'!$L:$L</definedName>
    <definedName name="Z_D365D4ED_8FDA_11D4_90D6_00C09F02E77C_.wvu.Cols" localSheetId="16" hidden="1">'PAGE17'!$O:$O</definedName>
    <definedName name="Z_D365D4ED_8FDA_11D4_90D6_00C09F02E77C_.wvu.Cols" localSheetId="17" hidden="1">'PAGE18'!$N:$N</definedName>
    <definedName name="Z_D365D4ED_8FDA_11D4_90D6_00C09F02E77C_.wvu.Cols" localSheetId="18" hidden="1">'PAGE19'!$L:$M</definedName>
    <definedName name="Z_D365D4ED_8FDA_11D4_90D6_00C09F02E77C_.wvu.Cols" localSheetId="19" hidden="1">'PAGE20'!$L:$M</definedName>
    <definedName name="Z_D365D4ED_8FDA_11D4_90D6_00C09F02E77C_.wvu.Cols" localSheetId="20" hidden="1">'PAGE21'!$L:$M</definedName>
    <definedName name="Z_D365D4ED_8FDA_11D4_90D6_00C09F02E77C_.wvu.Cols" localSheetId="21" hidden="1">'PAGE22'!$L:$M</definedName>
    <definedName name="Z_D365D4ED_8FDA_11D4_90D6_00C09F02E77C_.wvu.Cols" localSheetId="7" hidden="1">'PAGE8'!$L:$M</definedName>
    <definedName name="Z_D365D4ED_8FDA_11D4_90D6_00C09F02E77C_.wvu.Cols" localSheetId="8" hidden="1">'PAGE9'!$L:$M</definedName>
    <definedName name="Z_D365D4ED_8FDA_11D4_90D6_00C09F02E77C_.wvu.PrintArea" localSheetId="0" hidden="1">'PAGE1'!$A$1:$F$24</definedName>
    <definedName name="Z_D365D4ED_8FDA_11D4_90D6_00C09F02E77C_.wvu.PrintArea" localSheetId="9" hidden="1">'PAGE10'!$A$1:$G$24</definedName>
    <definedName name="Z_D365D4ED_8FDA_11D4_90D6_00C09F02E77C_.wvu.PrintArea" localSheetId="10" hidden="1">'PAGE11'!$A$1:$G$24</definedName>
    <definedName name="Z_D365D4ED_8FDA_11D4_90D6_00C09F02E77C_.wvu.PrintArea" localSheetId="11" hidden="1">'PAGE12'!$A$1:$H$32</definedName>
    <definedName name="Z_D365D4ED_8FDA_11D4_90D6_00C09F02E77C_.wvu.PrintArea" localSheetId="12" hidden="1">#REF!</definedName>
    <definedName name="Z_D365D4ED_8FDA_11D4_90D6_00C09F02E77C_.wvu.PrintArea" localSheetId="13" hidden="1">'PAGE14'!$A$1:$I$28</definedName>
    <definedName name="Z_D365D4ED_8FDA_11D4_90D6_00C09F02E77C_.wvu.PrintArea" localSheetId="14" hidden="1">'PAGE15'!$A$1:$I$28</definedName>
    <definedName name="Z_D365D4ED_8FDA_11D4_90D6_00C09F02E77C_.wvu.PrintArea" localSheetId="15" hidden="1">'PAGE16'!$A$1:$H$32</definedName>
    <definedName name="Z_D365D4ED_8FDA_11D4_90D6_00C09F02E77C_.wvu.PrintArea" localSheetId="16" hidden="1">'PAGE17'!$A$1:$I$22</definedName>
    <definedName name="Z_D365D4ED_8FDA_11D4_90D6_00C09F02E77C_.wvu.PrintArea" localSheetId="17" hidden="1">'PAGE18'!$A$1:$I$22</definedName>
    <definedName name="Z_D365D4ED_8FDA_11D4_90D6_00C09F02E77C_.wvu.PrintArea" localSheetId="18" hidden="1">'PAGE19'!$A$1:$G$23</definedName>
    <definedName name="Z_D365D4ED_8FDA_11D4_90D6_00C09F02E77C_.wvu.PrintArea" localSheetId="19" hidden="1">'PAGE20'!$A$1:$G$24</definedName>
    <definedName name="Z_D365D4ED_8FDA_11D4_90D6_00C09F02E77C_.wvu.PrintArea" localSheetId="20" hidden="1">'PAGE21'!$A$1:$G$23</definedName>
    <definedName name="Z_D365D4ED_8FDA_11D4_90D6_00C09F02E77C_.wvu.PrintArea" localSheetId="21" hidden="1">'PAGE22'!$A$1:$G$24</definedName>
    <definedName name="Z_D365D4ED_8FDA_11D4_90D6_00C09F02E77C_.wvu.PrintArea" localSheetId="7" hidden="1">'PAGE8'!$A$1:$G$24</definedName>
    <definedName name="Z_D365D4ED_8FDA_11D4_90D6_00C09F02E77C_.wvu.PrintArea" localSheetId="8" hidden="1">'PAGE9'!$A$1:$G$25</definedName>
  </definedNames>
  <calcPr fullCalcOnLoad="1"/>
</workbook>
</file>

<file path=xl/sharedStrings.xml><?xml version="1.0" encoding="utf-8"?>
<sst xmlns="http://schemas.openxmlformats.org/spreadsheetml/2006/main" count="661" uniqueCount="224">
  <si>
    <t>HEARING IMPAIRMENTS</t>
  </si>
  <si>
    <t>SPEECH OR LANGUAGE IMPAIRMENTS</t>
  </si>
  <si>
    <t>VISUAL IMPAIRMENTS</t>
  </si>
  <si>
    <t>EMOTIONAL DISTURBANCE</t>
  </si>
  <si>
    <t>ORTHOPEDIC IMPAIRMENTS</t>
  </si>
  <si>
    <t>OTHER HEALTH IMPAIRMENTS</t>
  </si>
  <si>
    <t>SPECIFIC LEARNING DISABILITIES</t>
  </si>
  <si>
    <t>MULTIPLE DISABILITIES</t>
  </si>
  <si>
    <t>AUTISM</t>
  </si>
  <si>
    <t>DEAF-BLINDNESS</t>
  </si>
  <si>
    <t>TRAUMATIC BRAIN INJURY</t>
  </si>
  <si>
    <t>TOTAL:</t>
  </si>
  <si>
    <t xml:space="preserve"> </t>
  </si>
  <si>
    <t>(2)</t>
  </si>
  <si>
    <t>(3)</t>
  </si>
  <si>
    <t>(4)</t>
  </si>
  <si>
    <t>(6)</t>
  </si>
  <si>
    <t>(7)</t>
  </si>
  <si>
    <t>(8)</t>
  </si>
  <si>
    <t>6-11</t>
  </si>
  <si>
    <t>12-17</t>
  </si>
  <si>
    <t>18-21</t>
  </si>
  <si>
    <t>DISABILITY</t>
  </si>
  <si>
    <t>PART B, INDIVIDUALS WITH DISABILITIES EDUCATION ACT</t>
  </si>
  <si>
    <t>TOTAL</t>
  </si>
  <si>
    <t>COMPUTED</t>
  </si>
  <si>
    <t>(10)</t>
  </si>
  <si>
    <t>(11)</t>
  </si>
  <si>
    <t>(12)</t>
  </si>
  <si>
    <t>(14)</t>
  </si>
  <si>
    <t>(15)</t>
  </si>
  <si>
    <t>(16)</t>
  </si>
  <si>
    <t>(18)</t>
  </si>
  <si>
    <t>(19)</t>
  </si>
  <si>
    <t>(20)</t>
  </si>
  <si>
    <t>(22)</t>
  </si>
  <si>
    <t>(23)</t>
  </si>
  <si>
    <t>(24)</t>
  </si>
  <si>
    <t>AGE</t>
  </si>
  <si>
    <t>EDUCATIONAL ENVIRONMENT:</t>
  </si>
  <si>
    <t>RACE/ETHNICITY</t>
  </si>
  <si>
    <t xml:space="preserve">  PART B, INDIVIDUALS WITH DISABILITIES EDUCATION ACT</t>
  </si>
  <si>
    <t>(1)</t>
  </si>
  <si>
    <t>(5)</t>
  </si>
  <si>
    <t>(9)</t>
  </si>
  <si>
    <t>(13)</t>
  </si>
  <si>
    <t>(17)</t>
  </si>
  <si>
    <t>(21)</t>
  </si>
  <si>
    <t>(E) RESIDENTIAL FACILITY</t>
  </si>
  <si>
    <t>COMPUTED TOTALS</t>
  </si>
  <si>
    <t>IMPLEMENTATION OF FAPE REQUIREMENTS</t>
  </si>
  <si>
    <t>TOTALS</t>
  </si>
  <si>
    <t xml:space="preserve">TOTAL: </t>
  </si>
  <si>
    <t>PAGE 1 OF 22</t>
  </si>
  <si>
    <t>PAGE 2 OF 22</t>
  </si>
  <si>
    <t>SECTION B (CONTINUED)</t>
  </si>
  <si>
    <t>WHITE</t>
  </si>
  <si>
    <t>SECTION C (CONTINUED)</t>
  </si>
  <si>
    <t>PAGE 8 OF 22</t>
  </si>
  <si>
    <t>MALE</t>
  </si>
  <si>
    <t>FEMALE</t>
  </si>
  <si>
    <t>SECTION D (CONTINUED)</t>
  </si>
  <si>
    <t>PAGE 9 OF 22</t>
  </si>
  <si>
    <t>GENDER</t>
  </si>
  <si>
    <t>PAGE 10 OF 22</t>
  </si>
  <si>
    <t>LIMITED ENGLISH PROFICIENCY STATUS</t>
  </si>
  <si>
    <t>YES</t>
  </si>
  <si>
    <t>NO</t>
  </si>
  <si>
    <t>SECTION E (CONTINUED)</t>
  </si>
  <si>
    <t>PAGE 11 OF 22</t>
  </si>
  <si>
    <t>SECTION F (CONTINUED)</t>
  </si>
  <si>
    <t>PAGE 14 OF 22</t>
  </si>
  <si>
    <t>PAGE 13 OF 22</t>
  </si>
  <si>
    <t>PAGE 12 OF 22</t>
  </si>
  <si>
    <t>PAGE 15 OF 22</t>
  </si>
  <si>
    <t>(A) INSIDE REGULAR CLASS 80% OR MORE OF DAY</t>
  </si>
  <si>
    <t>(C) INSIDE REGULAR CLASS LESS THAN 40% OF DAY</t>
  </si>
  <si>
    <t>(D) SEPARATE SCHOOL</t>
  </si>
  <si>
    <t>(F) HOMEBOUND/HOSPITAL</t>
  </si>
  <si>
    <t>(G) CORRECTIONAL FACILITIES</t>
  </si>
  <si>
    <t>(H) PARENTALLY PLACED IN PRIVATE SCHOOLS</t>
  </si>
  <si>
    <t>(I) TOTAL(OF ROW A-H)</t>
  </si>
  <si>
    <t>PAGE 17 OF 22</t>
  </si>
  <si>
    <t>PAGE 18 OF 22</t>
  </si>
  <si>
    <t>SECTION G (CONTINUED)</t>
  </si>
  <si>
    <t>COMPUTED TOTAL</t>
  </si>
  <si>
    <t>PAGE 21 OF 22</t>
  </si>
  <si>
    <t>PAGE 19 OF 22</t>
  </si>
  <si>
    <t>SECTION H (CONTINUED)</t>
  </si>
  <si>
    <t>PAGE 20 OF 22</t>
  </si>
  <si>
    <t>PAGE 22 OF 22</t>
  </si>
  <si>
    <t>SECTION I (CONTINUED)</t>
  </si>
  <si>
    <t>PAGE 3 OF 22</t>
  </si>
  <si>
    <t>PAGE 4 OF 22</t>
  </si>
  <si>
    <r>
      <t>DEVELOPMENTAL DELAY</t>
    </r>
    <r>
      <rPr>
        <vertAlign val="superscript"/>
        <sz val="8"/>
        <rFont val="Arial"/>
        <family val="2"/>
      </rPr>
      <t>2</t>
    </r>
  </si>
  <si>
    <r>
      <t>DEVELOPMENTAL DELAY</t>
    </r>
    <r>
      <rPr>
        <vertAlign val="superscript"/>
        <sz val="8"/>
        <rFont val="Arial"/>
        <family val="2"/>
      </rPr>
      <t>1</t>
    </r>
  </si>
  <si>
    <t>PAGE 5 OF 22</t>
  </si>
  <si>
    <t>PAGE 6 OF 22</t>
  </si>
  <si>
    <t>PAGE 7 OF 22</t>
  </si>
  <si>
    <t>EDUCATIONAL ENVIRONMENT</t>
  </si>
  <si>
    <t>PAGE 16 OF 22</t>
  </si>
  <si>
    <t xml:space="preserve">AGE 3-5 TOTAL </t>
  </si>
  <si>
    <t>SECTION F</t>
  </si>
  <si>
    <t>AGE 6-21 TOTAL</t>
  </si>
  <si>
    <t>SECTION F AGE 6-21 TOTAL</t>
  </si>
  <si>
    <t>SECTION A, AGE 3-5 TOTAL</t>
  </si>
  <si>
    <t>SECTION A</t>
  </si>
  <si>
    <t>ASIAN</t>
  </si>
  <si>
    <t>Empty cells not accepted</t>
  </si>
  <si>
    <t>Column 1</t>
  </si>
  <si>
    <t>Column 2</t>
  </si>
  <si>
    <t>Row set (A)     
CHILDREN ATTENDING A REGULAR 
EARLY CHILDHOOD PROGRAM AT LEAST
10 HRS PER WEEK, …</t>
  </si>
  <si>
    <t>(A1) … and RECEIVING the majority of hours of
SPECIAL EDUCATION and related SERVICES in 
the REGULAR EARLY CHILDHOOD PROGRAM</t>
  </si>
  <si>
    <t xml:space="preserve">(A2) … and RECEIVING the majority of hours of
SPECIAL EDUCATION and related SERVICES in
some OTHER LOCATION </t>
  </si>
  <si>
    <t>Row Set (B)
CHILDREN ATTENDING A REGULAR 
EARLY CHILDHOOD PROGRAM LESS 
THAN 10 HRS PER WEEK, …</t>
  </si>
  <si>
    <t>(B1) …and RECEIVING the majority of hours of
SPECIAL EDUCATION and related SERVICES in
the REGULAR EARLY CHILDHOOD PROGRAM</t>
  </si>
  <si>
    <t>(B2) …and RECEIVING the majority of hours of
SPECIAL EDUCATION and related SERVICES in
some OTHER LOCATION</t>
  </si>
  <si>
    <t>(C1) …specifically, a SEPARATE SPECIAL 
EDUCATION CLASS</t>
  </si>
  <si>
    <t>(C2) …specifically, a SEPARATE SCHOOL</t>
  </si>
  <si>
    <t>(C3) …specifically, a RESIDENTIAL FACILITY</t>
  </si>
  <si>
    <t>ROW Set (D)
CHILDREN ATTENDING NEITHER A
REGULAR EARLY CHILDHOOD PROGRAM
NOR A SPECIAL EDUCATION PROGRAM
(NOT INCLUDED IN ROW SETS A, B OR C)</t>
  </si>
  <si>
    <t xml:space="preserve">Row Set (C)
CHILDREN ATTENDING A SPECIAL 
EDUCATION program (NOT in any
regular early childhood program),...
</t>
  </si>
  <si>
    <r>
      <t xml:space="preserve">Row Set (C)
CHILDREN </t>
    </r>
    <r>
      <rPr>
        <u val="single"/>
        <sz val="8"/>
        <rFont val="Arial"/>
        <family val="2"/>
      </rPr>
      <t>ATTENDING A SPECIAL</t>
    </r>
    <r>
      <rPr>
        <sz val="8"/>
        <rFont val="Arial"/>
        <family val="2"/>
      </rPr>
      <t xml:space="preserve"> 
</t>
    </r>
    <r>
      <rPr>
        <u val="single"/>
        <sz val="8"/>
        <rFont val="Arial"/>
        <family val="2"/>
      </rPr>
      <t>EDUCATION</t>
    </r>
    <r>
      <rPr>
        <sz val="8"/>
        <rFont val="Arial"/>
        <family val="2"/>
      </rPr>
      <t xml:space="preserve"> program (NOT in any
regular early childhood program),...
</t>
    </r>
  </si>
  <si>
    <r>
      <t xml:space="preserve">ROW Set (D)
CHILDREN ATTENDING </t>
    </r>
    <r>
      <rPr>
        <u val="single"/>
        <sz val="8"/>
        <rFont val="Arial"/>
        <family val="2"/>
      </rPr>
      <t>NEITHER</t>
    </r>
    <r>
      <rPr>
        <sz val="8"/>
        <rFont val="Arial"/>
        <family val="2"/>
      </rPr>
      <t xml:space="preserve"> A
REGULAR EARLY CHILDHOOD PROGRAM
</t>
    </r>
    <r>
      <rPr>
        <u val="single"/>
        <sz val="8"/>
        <rFont val="Arial"/>
        <family val="2"/>
      </rPr>
      <t>NOR</t>
    </r>
    <r>
      <rPr>
        <sz val="8"/>
        <rFont val="Arial"/>
        <family val="2"/>
      </rPr>
      <t xml:space="preserve"> A SPECIAL EDUCATION PROGRAM
(</t>
    </r>
    <r>
      <rPr>
        <u val="single"/>
        <sz val="8"/>
        <rFont val="Arial"/>
        <family val="2"/>
      </rPr>
      <t>NOT</t>
    </r>
    <r>
      <rPr>
        <sz val="8"/>
        <rFont val="Arial"/>
        <family val="2"/>
      </rPr>
      <t xml:space="preserve"> INCLUDED IN ROW SETS A, B OR C)</t>
    </r>
  </si>
  <si>
    <t xml:space="preserve">
TOTAL (OF ROWS A1-D2)</t>
  </si>
  <si>
    <t>CHILDREN ATTENDING A REGULAR EARLY CHILDHOOD PROGRAM</t>
  </si>
  <si>
    <t>(A)
AT LEAST 10 HOURS PER WEEK</t>
  </si>
  <si>
    <t>(B)
LESS THAN 10 HOURS PER WEEK</t>
  </si>
  <si>
    <r>
      <t xml:space="preserve">(A1) 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REGULAR EC PROGRAM</t>
    </r>
  </si>
  <si>
    <r>
      <t xml:space="preserve">(A2)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SOME OTHER LOCATION</t>
    </r>
  </si>
  <si>
    <r>
      <t xml:space="preserve">(B1)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REGULAR EC PROGRAM</t>
    </r>
  </si>
  <si>
    <r>
      <t xml:space="preserve">(B2)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SOME OTHER LOCATION</t>
    </r>
  </si>
  <si>
    <t>(C1)
SEPARATE CLASS</t>
  </si>
  <si>
    <t>(C2)
SEPARATE SCHOOL</t>
  </si>
  <si>
    <t>(C3)
RESIDENTIAL FACILITY</t>
  </si>
  <si>
    <r>
      <t xml:space="preserve">(D1)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 HOME</t>
    </r>
  </si>
  <si>
    <r>
      <t xml:space="preserve">(D2)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SERVICE PROVIDER
LOCATION OR SOME
OTHER LOCATION</t>
    </r>
  </si>
  <si>
    <t>(A)
AT LEAST 10 HOURS PER WEEK (PERCENT)</t>
  </si>
  <si>
    <t>(B)
LESS THAN 10 HOURS PER WEEK (PERCENT)</t>
  </si>
  <si>
    <t>(C1)
SEPARATE CLASS
(PERCENT)</t>
  </si>
  <si>
    <t>(C2)
SEPARATE SCHOOL
(PERCENT)</t>
  </si>
  <si>
    <t>(C3)
RESIDENTIAL FACILITY
(PERCENT)</t>
  </si>
  <si>
    <t>(D1)
RECEIVING MAJORITY OF
HOURS OF SERVICES
IN  HOME
(PERCENT)</t>
  </si>
  <si>
    <t>(D2)
RECEIVING MAJORITY OF 
HOURS OF SERVICES
IN SERVICE PROVIDER
LOCATION OR SOME
OTHER LOCATION
(PERCENT)</t>
  </si>
  <si>
    <t>(D1)  …and RECEIVING the majority of hours of
SPECIAL EDUCATION and related SERVICES at
HOME</t>
  </si>
  <si>
    <t>(D2)  …and RECEIVING the majority of hours of
SPECIAL EDUCATION and related SERVICES at
the SERVICE PROVIDER LOCATION or some
OTHER LOCATION not in any category</t>
  </si>
  <si>
    <t>(C) TOTAL (OF ROW A1 -D2)</t>
  </si>
  <si>
    <t>(D2)  …and RECEIVING the majority of hours of
SPECIAL EDUCATION and related SERVICES at
the SERVICE PROVIDER LOCATION or some
OTHER LOCATION not in any other category</t>
  </si>
  <si>
    <t>(B1) …and RECEIVING the majority of hours of
SPECIAL EDUCATION and RELATED SERVICES in
the REGULAR EARLY CHILDHOOD PROGRAM</t>
  </si>
  <si>
    <t>(B) INSIDE REGULAR CLASS 79-40% OF DAY</t>
  </si>
  <si>
    <t>INTELLECTUAL DISABILITY</t>
  </si>
  <si>
    <t xml:space="preserve">SECTION A: Distribution of children with disabilities (IDEA) Ages 3 through 5 receiving special education by discrete age and early education environment. </t>
  </si>
  <si>
    <t xml:space="preserve">SECTION B: Distribution of Children with Disabilities (IDEA) Ages 3 through 5 receiving special education by disability category and early education environment. 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</si>
  <si>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</si>
  <si>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r>
      <t>(C) 
CHILDREN ATTENDING A SPECIAL EDUCATION PROGRAM (</t>
    </r>
    <r>
      <rPr>
        <b/>
        <u val="single"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</t>
    </r>
  </si>
  <si>
    <r>
      <t xml:space="preserve">(D)
CHILDREN ATTENDING </t>
    </r>
    <r>
      <rPr>
        <b/>
        <u val="single"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 EARLY CHILDHOOD PROGRAM
</t>
    </r>
    <r>
      <rPr>
        <b/>
        <u val="single"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</si>
  <si>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 xml:space="preserve">2 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</si>
  <si>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</si>
  <si>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r>
      <t>(C) 
CHILDREN ATTENDING A SPECIAL EDUCATION PROGRAM (</t>
    </r>
    <r>
      <rPr>
        <b/>
        <u val="single"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 (PERCENT)</t>
    </r>
    <r>
      <rPr>
        <b/>
        <vertAlign val="superscript"/>
        <sz val="8"/>
        <rFont val="Arial"/>
        <family val="2"/>
      </rPr>
      <t>1</t>
    </r>
  </si>
  <si>
    <r>
      <t xml:space="preserve">(D)
CHILDREN ATTENDING </t>
    </r>
    <r>
      <rPr>
        <b/>
        <u val="single"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EARLY CHILDHOOD PROGRAM
</t>
    </r>
    <r>
      <rPr>
        <b/>
        <u val="single"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</si>
  <si>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CHILDREN ATTENDING A REGULAR EARLY CHILDHOOD PROGRAM (PERCENT)</t>
    </r>
    <r>
      <rPr>
        <b/>
        <vertAlign val="superscript"/>
        <sz val="8"/>
        <rFont val="Arial"/>
        <family val="2"/>
      </rPr>
      <t>1</t>
    </r>
  </si>
  <si>
    <t>SECTION C. Distribution of children with disabilities (IDEA) ages 3 through 5 receiving special education by race/ethnicity and early childhood environment.</t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</si>
  <si>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PERCENT)</t>
    </r>
    <r>
      <rPr>
        <b/>
        <vertAlign val="superscript"/>
        <sz val="8"/>
        <rFont val="Arial"/>
        <family val="2"/>
      </rPr>
      <t>1</t>
    </r>
  </si>
  <si>
    <t>SECTION D: Distribution of children with disabilities (IDEA) ages 3 through 5 receiving special education by Gender and Early Childhood environment.</t>
  </si>
  <si>
    <r>
      <t>GENDER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</si>
  <si>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 xml:space="preserve">SECTION E: Distribution of children with disabilities (IDEA) ages 3 through 5 receiving special education by Limited English Proficiency (LEP) Status and Early Childhood environment. 
</t>
  </si>
  <si>
    <r>
      <t>LIMITED ENGLISH PROFICIENCY STATUS                                             (PERCENT)</t>
    </r>
    <r>
      <rPr>
        <b/>
        <vertAlign val="superscript"/>
        <sz val="8"/>
        <rFont val="Arial"/>
        <family val="2"/>
      </rPr>
      <t>1</t>
    </r>
  </si>
  <si>
    <t>SECTION F: Distribution of Children with Disabilities (IDEA) ages 6 through 21 receiving special education by disability, educational environment, and age group.</t>
  </si>
  <si>
    <r>
      <t>1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</si>
  <si>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 xml:space="preserve">1 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</si>
  <si>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</si>
  <si>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</si>
  <si>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</si>
  <si>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 xml:space="preserve">SECTION I: Distribution of Children with Disabilities (IDEA) ages 6 through 21 receiving special education by Educational Environment
and LEP Status.
</t>
  </si>
  <si>
    <r>
      <t>LIMITED ENGLISH PROFICIENCY STATUS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</si>
  <si>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HISPANIC/
LATINO</t>
  </si>
  <si>
    <t>AMERICAN
INDIAN OR
ALASKA
NATIVE</t>
  </si>
  <si>
    <t xml:space="preserve"> ASIAN</t>
  </si>
  <si>
    <t>NATIVE
HAWAIIAN 
OR OTHER
PACIFIC
ISLANDER</t>
  </si>
  <si>
    <t>TWO OR
MORE
RACES</t>
  </si>
  <si>
    <t>BLACK OR
AFRICAN
AMERICAN</t>
  </si>
  <si>
    <t>HISPANIC/
LATINO
(PERCENT)</t>
  </si>
  <si>
    <t>AMERICAN
INDIAN OR
ALASKA
NATIVE
(PERCENT)</t>
  </si>
  <si>
    <t xml:space="preserve"> ASIAN
(PERCENT)</t>
  </si>
  <si>
    <t>BLACK OR
AFRICAN
AMERICAN
(PERCENT)</t>
  </si>
  <si>
    <t>NATIVE
HAWAIIAN 
OR OTHER
PACIFIC
ISLANDER
(PERCENT)</t>
  </si>
  <si>
    <t>WHITE
(PERCENT)</t>
  </si>
  <si>
    <t>TWO OR
MORE
RACES
(PERCENT)</t>
  </si>
  <si>
    <t>TOTAL
(PERCENT)</t>
  </si>
  <si>
    <t>MALE
(PERCENT)</t>
  </si>
  <si>
    <t>FEMALE
(PERCENT)</t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</si>
  <si>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aged three through nine, or a subset of that age range. See 34 C.F.R. Part 300.111(b).
</t>
    </r>
  </si>
  <si>
    <t>(A)
INSIDE THE REGULAR CLASS 80% OR MORE OF DAY</t>
  </si>
  <si>
    <t>(B)
INSIDE THE REGULAR CLASS NO MORE THAN 79% OF
 DAY BUT NO LESS THAN 40% OF DAY</t>
  </si>
  <si>
    <t>(C)
INSIDE REGULAR CLASS FOR LESS THAN 40% OF THE DAY</t>
  </si>
  <si>
    <t>(D)
SEPARATE SCHOOL</t>
  </si>
  <si>
    <t>(E)
RESIDENTIAL FACILITY</t>
  </si>
  <si>
    <t>(F)
HOMEBOUND/HOSPITAL</t>
  </si>
  <si>
    <t xml:space="preserve"> (G)
CORRECTIONAL FACILITIES </t>
  </si>
  <si>
    <t xml:space="preserve"> (H)
PARENTALLY PLACED IN PRIVATE SCHOOLS</t>
  </si>
  <si>
    <t>(A)
INSIDE THE
REGULAR
CLASS 80% OR
MORE OF DAY
(PERCENT)</t>
  </si>
  <si>
    <t>(B)
INSIDE THE
REGULAR
CLASS 79-40%  OF DAY
(PERCENT)</t>
  </si>
  <si>
    <t>(C)
INSIDE THE
REGULAR
CLASS LESS 
THAN  40%
OF DAY
(PERCENT)</t>
  </si>
  <si>
    <t>(D)
SEPARATE
SCHOOL
(PERCENT)</t>
  </si>
  <si>
    <t>(E)
RESIDENTIAL
FACILITY
(PERCENT)</t>
  </si>
  <si>
    <t>(F)
HOMEBOUND/
HOSPITAL
(PERCENT)</t>
  </si>
  <si>
    <t>(G)
CORRRECTIONAL
FACILITY
(PERCENT)</t>
  </si>
  <si>
    <t>(H)
PARENTALLY
PLACED IN
PRIVATE
SCHOOLS
(PERCENT)</t>
  </si>
  <si>
    <t>AMERICAN 
INDIAN 
OR ALASKA 
NATIVE</t>
  </si>
  <si>
    <t>BLACK OR 
AFRICAN 
AMERICAN</t>
  </si>
  <si>
    <t>NATIVE 
HAWAIIAN 
OR OTHER 
PACIFIC 
ISLANDER</t>
  </si>
  <si>
    <t>TWO OR 
MORE 
RACES</t>
  </si>
  <si>
    <t xml:space="preserve">SECTION G: Distribution of Children with Disabilities (IDEA) ages 6 through 21 receiving special education by race ethnicity and educational environment. </t>
  </si>
  <si>
    <t>AMERICAN 
INDIAN 
OR ALASKA 
NATIVE
(PERCENT)</t>
  </si>
  <si>
    <t>ASIAN
(PERCENT)</t>
  </si>
  <si>
    <t>BLACK OR 
AFRICAN 
AMERICAN
(PERCENT)</t>
  </si>
  <si>
    <t>NATIVE 
HAWAIIAN 
OR OTHER 
PACIFIC 
ISLANDER
(PERCENT)</t>
  </si>
  <si>
    <t>TWO OR 
MORE 
RACES
(PERCENT)</t>
  </si>
  <si>
    <t xml:space="preserve">SECTION H: Distribution of children with disabilities (IDEA) ages 6 through 21 receiving special education by educational environment and sex. 
</t>
  </si>
  <si>
    <t>YES
(PERCENT)</t>
  </si>
  <si>
    <t>NO
(PERCENT)</t>
  </si>
  <si>
    <t>IDEA Data Center (IDC)</t>
  </si>
  <si>
    <t>1 The definition of developmental delay is state-determined and applies to Children with Disabilities (IDEA) aged three through nine, or a subset of that age range. See 34 C.F.R. Part 300.111(b)</t>
  </si>
  <si>
    <t>Reporting 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</si>
</sst>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b/>
      <sz val="8"/>
      <name val="Small Fonts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 horizontal="left"/>
    </xf>
    <xf numFmtId="0" fontId="3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" fontId="3" fillId="0" borderId="0" xfId="0" applyNumberFormat="1" applyFont="1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11" xfId="0" applyFont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3" fillId="0" borderId="16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 locked="0"/>
    </xf>
    <xf numFmtId="1" fontId="0" fillId="33" borderId="21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1" fontId="0" fillId="33" borderId="20" xfId="0" applyNumberFormat="1" applyFont="1" applyFill="1" applyBorder="1" applyAlignment="1" applyProtection="1">
      <alignment/>
      <protection locked="0"/>
    </xf>
    <xf numFmtId="1" fontId="0" fillId="33" borderId="15" xfId="0" applyNumberFormat="1" applyFont="1" applyFill="1" applyBorder="1" applyAlignment="1" applyProtection="1">
      <alignment/>
      <protection locked="0"/>
    </xf>
    <xf numFmtId="9" fontId="0" fillId="34" borderId="20" xfId="0" applyNumberFormat="1" applyFont="1" applyFill="1" applyBorder="1" applyAlignment="1" applyProtection="1">
      <alignment/>
      <protection/>
    </xf>
    <xf numFmtId="9" fontId="0" fillId="0" borderId="15" xfId="0" applyNumberFormat="1" applyFont="1" applyFill="1" applyBorder="1" applyAlignment="1" applyProtection="1">
      <alignment/>
      <protection/>
    </xf>
    <xf numFmtId="9" fontId="0" fillId="34" borderId="15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9" fontId="0" fillId="34" borderId="18" xfId="0" applyNumberFormat="1" applyFont="1" applyFill="1" applyBorder="1" applyAlignment="1" applyProtection="1">
      <alignment/>
      <protection/>
    </xf>
    <xf numFmtId="9" fontId="0" fillId="0" borderId="18" xfId="0" applyNumberFormat="1" applyFont="1" applyFill="1" applyBorder="1" applyAlignment="1" applyProtection="1">
      <alignment/>
      <protection/>
    </xf>
    <xf numFmtId="9" fontId="0" fillId="0" borderId="2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 locked="0"/>
    </xf>
    <xf numFmtId="1" fontId="0" fillId="35" borderId="15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34" borderId="2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Continuous"/>
      <protection/>
    </xf>
    <xf numFmtId="1" fontId="0" fillId="33" borderId="15" xfId="0" applyNumberFormat="1" applyFont="1" applyFill="1" applyBorder="1" applyAlignment="1" applyProtection="1">
      <alignment wrapText="1"/>
      <protection locked="0"/>
    </xf>
    <xf numFmtId="9" fontId="0" fillId="34" borderId="15" xfId="0" applyNumberFormat="1" applyFont="1" applyFill="1" applyBorder="1" applyAlignment="1" applyProtection="1">
      <alignment wrapText="1"/>
      <protection/>
    </xf>
    <xf numFmtId="1" fontId="0" fillId="0" borderId="0" xfId="0" applyNumberFormat="1" applyFont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 wrapText="1"/>
      <protection/>
    </xf>
    <xf numFmtId="0" fontId="3" fillId="0" borderId="0" xfId="0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 wrapText="1"/>
      <protection/>
    </xf>
    <xf numFmtId="1" fontId="0" fillId="0" borderId="0" xfId="0" applyNumberFormat="1" applyFont="1" applyAlignment="1" applyProtection="1">
      <alignment/>
      <protection/>
    </xf>
    <xf numFmtId="9" fontId="0" fillId="0" borderId="20" xfId="0" applyNumberFormat="1" applyFont="1" applyFill="1" applyBorder="1" applyAlignment="1" applyProtection="1">
      <alignment/>
      <protection/>
    </xf>
    <xf numFmtId="9" fontId="0" fillId="0" borderId="15" xfId="0" applyNumberFormat="1" applyFont="1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49" fontId="14" fillId="0" borderId="19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20" xfId="0" applyNumberFormat="1" applyFont="1" applyBorder="1" applyAlignment="1" applyProtection="1">
      <alignment horizontal="center"/>
      <protection/>
    </xf>
    <xf numFmtId="1" fontId="14" fillId="33" borderId="15" xfId="0" applyNumberFormat="1" applyFont="1" applyFill="1" applyBorder="1" applyAlignment="1" applyProtection="1">
      <alignment/>
      <protection locked="0"/>
    </xf>
    <xf numFmtId="1" fontId="14" fillId="35" borderId="15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" fontId="1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9" fontId="0" fillId="34" borderId="18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vertical="top" wrapText="1"/>
      <protection/>
    </xf>
    <xf numFmtId="0" fontId="0" fillId="0" borderId="24" xfId="0" applyBorder="1" applyAlignment="1">
      <alignment/>
    </xf>
    <xf numFmtId="0" fontId="2" fillId="0" borderId="18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2" fillId="0" borderId="24" xfId="0" applyFont="1" applyBorder="1" applyAlignment="1">
      <alignment vertical="top" wrapText="1"/>
    </xf>
    <xf numFmtId="0" fontId="14" fillId="0" borderId="24" xfId="0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83"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90" zoomScaleNormal="90" zoomScalePageLayoutView="0" workbookViewId="0" topLeftCell="A2">
      <selection activeCell="B22" sqref="B22"/>
    </sheetView>
  </sheetViews>
  <sheetFormatPr defaultColWidth="9.140625" defaultRowHeight="12.75"/>
  <cols>
    <col min="1" max="1" width="33.7109375" style="6" customWidth="1"/>
    <col min="2" max="2" width="36.57421875" style="6" customWidth="1"/>
    <col min="3" max="3" width="17.28125" style="6" customWidth="1"/>
    <col min="4" max="4" width="20.7109375" style="6" customWidth="1"/>
    <col min="5" max="6" width="18.28125" style="6" customWidth="1"/>
    <col min="7" max="7" width="3.421875" style="6" customWidth="1"/>
    <col min="8" max="8" width="9.00390625" style="6" customWidth="1"/>
    <col min="9" max="9" width="8.57421875" style="6" customWidth="1"/>
    <col min="10" max="10" width="8.140625" style="6" customWidth="1"/>
    <col min="11" max="11" width="7.421875" style="77" customWidth="1"/>
    <col min="12" max="12" width="3.421875" style="6" hidden="1" customWidth="1"/>
    <col min="13" max="13" width="8.140625" style="77" hidden="1" customWidth="1"/>
    <col min="14" max="16" width="9.140625" style="6" customWidth="1"/>
    <col min="17" max="17" width="9.140625" style="6" hidden="1" customWidth="1"/>
    <col min="18" max="16384" width="9.140625" style="6" customWidth="1"/>
  </cols>
  <sheetData>
    <row r="1" spans="1:13" s="13" customFormat="1" ht="12.75" customHeight="1">
      <c r="A1" s="149" t="s">
        <v>221</v>
      </c>
      <c r="B1" s="8"/>
      <c r="C1" s="12"/>
      <c r="D1" s="8"/>
      <c r="E1" s="8"/>
      <c r="F1" s="28" t="s">
        <v>53</v>
      </c>
      <c r="K1" s="109"/>
      <c r="M1" s="109"/>
    </row>
    <row r="2" spans="1:13" s="13" customFormat="1" ht="9" customHeight="1">
      <c r="A2" s="12"/>
      <c r="C2" s="29"/>
      <c r="D2" s="8"/>
      <c r="E2" s="8"/>
      <c r="F2" s="12"/>
      <c r="K2" s="109"/>
      <c r="M2" s="109"/>
    </row>
    <row r="3" spans="1:13" s="13" customFormat="1" ht="9" customHeight="1">
      <c r="A3" s="12"/>
      <c r="B3" s="108"/>
      <c r="D3" s="8"/>
      <c r="E3"/>
      <c r="F3"/>
      <c r="K3" s="109"/>
      <c r="M3" s="109"/>
    </row>
    <row r="4" spans="1:13" s="13" customFormat="1" ht="12" customHeight="1">
      <c r="A4" s="12"/>
      <c r="C4" s="112" t="s">
        <v>23</v>
      </c>
      <c r="D4" s="8"/>
      <c r="E4"/>
      <c r="F4"/>
      <c r="K4" s="109"/>
      <c r="M4" s="109"/>
    </row>
    <row r="5" spans="1:13" s="13" customFormat="1" ht="12" customHeight="1">
      <c r="A5" s="12"/>
      <c r="C5" s="29"/>
      <c r="D5" s="8"/>
      <c r="F5"/>
      <c r="K5" s="109"/>
      <c r="M5" s="109"/>
    </row>
    <row r="6" spans="1:13" s="13" customFormat="1" ht="12" customHeight="1">
      <c r="A6" s="8"/>
      <c r="D6" s="12"/>
      <c r="E6"/>
      <c r="F6"/>
      <c r="K6" s="109"/>
      <c r="M6" s="109"/>
    </row>
    <row r="7" spans="1:13" s="13" customFormat="1" ht="12" customHeight="1">
      <c r="A7" s="8"/>
      <c r="C7" s="111" t="s">
        <v>223</v>
      </c>
      <c r="D7" s="81">
        <v>2015</v>
      </c>
      <c r="E7"/>
      <c r="F7"/>
      <c r="K7" s="109"/>
      <c r="M7" s="109"/>
    </row>
    <row r="8" spans="1:13" s="13" customFormat="1" ht="9" customHeight="1">
      <c r="A8" s="8"/>
      <c r="C8" s="8"/>
      <c r="D8" s="12"/>
      <c r="E8"/>
      <c r="F8"/>
      <c r="K8" s="109"/>
      <c r="M8" s="109"/>
    </row>
    <row r="9" spans="1:6" ht="9" customHeight="1">
      <c r="A9" s="8"/>
      <c r="B9" s="30"/>
      <c r="C9" s="12"/>
      <c r="D9" s="12"/>
      <c r="E9" s="12"/>
      <c r="F9" s="8"/>
    </row>
    <row r="10" spans="1:8" ht="10.5" customHeight="1">
      <c r="A10" s="8"/>
      <c r="B10" s="151" t="s">
        <v>108</v>
      </c>
      <c r="C10" s="151"/>
      <c r="D10" s="151"/>
      <c r="G10" s="99"/>
      <c r="H10" s="23"/>
    </row>
    <row r="11" ht="15" customHeight="1"/>
    <row r="12" spans="1:2" ht="15" customHeight="1">
      <c r="A12" s="110" t="s">
        <v>151</v>
      </c>
      <c r="B12" s="32"/>
    </row>
    <row r="13" spans="1:8" ht="15" customHeight="1">
      <c r="A13" s="157" t="s">
        <v>39</v>
      </c>
      <c r="B13" s="158"/>
      <c r="C13" s="152" t="s">
        <v>38</v>
      </c>
      <c r="D13" s="153"/>
      <c r="E13" s="153"/>
      <c r="F13" s="154"/>
      <c r="H13" s="8" t="s">
        <v>25</v>
      </c>
    </row>
    <row r="14" spans="1:8" ht="15" customHeight="1">
      <c r="A14" s="75" t="s">
        <v>109</v>
      </c>
      <c r="B14" s="60" t="s">
        <v>110</v>
      </c>
      <c r="C14" s="114">
        <v>3</v>
      </c>
      <c r="D14" s="115">
        <v>4</v>
      </c>
      <c r="E14" s="115">
        <v>5</v>
      </c>
      <c r="F14" s="115" t="s">
        <v>24</v>
      </c>
      <c r="H14" s="8" t="s">
        <v>51</v>
      </c>
    </row>
    <row r="15" spans="1:17" ht="60.75" customHeight="1">
      <c r="A15" s="159" t="s">
        <v>111</v>
      </c>
      <c r="B15" s="67" t="s">
        <v>112</v>
      </c>
      <c r="C15" s="78">
        <v>590</v>
      </c>
      <c r="D15" s="78">
        <v>1299</v>
      </c>
      <c r="E15" s="78">
        <v>1498</v>
      </c>
      <c r="F15" s="78">
        <v>3387</v>
      </c>
      <c r="H15" s="79">
        <f>MAX(C15,0)+MAX(D15,0)+MAX(E15,0)</f>
        <v>3387</v>
      </c>
      <c r="L15" s="6">
        <v>2</v>
      </c>
      <c r="Q15" s="6">
        <f aca="true" t="shared" si="0" ref="Q15:Q24">MIN(LEN(TRIM(C15)),LEN(TRIM(D15)),LEN(TRIM(E15)),LEN(TRIM(F15)))</f>
        <v>3</v>
      </c>
    </row>
    <row r="16" spans="1:17" ht="39" customHeight="1">
      <c r="A16" s="160"/>
      <c r="B16" s="67" t="s">
        <v>113</v>
      </c>
      <c r="C16" s="78">
        <v>282</v>
      </c>
      <c r="D16" s="78">
        <v>548</v>
      </c>
      <c r="E16" s="78">
        <v>1399</v>
      </c>
      <c r="F16" s="78">
        <v>2229</v>
      </c>
      <c r="H16" s="79">
        <f aca="true" t="shared" si="1" ref="H16:H24">MAX(C16,0)+MAX(D16,0)+MAX(E16,0)</f>
        <v>2229</v>
      </c>
      <c r="M16" s="77">
        <v>2</v>
      </c>
      <c r="Q16" s="6">
        <f t="shared" si="0"/>
        <v>3</v>
      </c>
    </row>
    <row r="17" spans="1:8" ht="39" customHeight="1">
      <c r="A17" s="159" t="s">
        <v>114</v>
      </c>
      <c r="B17" s="67" t="s">
        <v>115</v>
      </c>
      <c r="C17" s="78">
        <v>242</v>
      </c>
      <c r="D17" s="78">
        <v>372</v>
      </c>
      <c r="E17" s="78">
        <v>139</v>
      </c>
      <c r="F17" s="78">
        <v>753</v>
      </c>
      <c r="H17" s="79">
        <f t="shared" si="1"/>
        <v>753</v>
      </c>
    </row>
    <row r="18" spans="1:17" ht="42.75" customHeight="1">
      <c r="A18" s="160"/>
      <c r="B18" s="67" t="s">
        <v>116</v>
      </c>
      <c r="C18" s="78">
        <v>249</v>
      </c>
      <c r="D18" s="78">
        <v>302</v>
      </c>
      <c r="E18" s="78">
        <v>309</v>
      </c>
      <c r="F18" s="78">
        <v>860</v>
      </c>
      <c r="H18" s="79">
        <f t="shared" si="1"/>
        <v>860</v>
      </c>
      <c r="L18" s="77">
        <v>2</v>
      </c>
      <c r="Q18" s="6">
        <f t="shared" si="0"/>
        <v>3</v>
      </c>
    </row>
    <row r="19" spans="1:17" ht="30" customHeight="1">
      <c r="A19" s="161" t="s">
        <v>122</v>
      </c>
      <c r="B19" s="67" t="s">
        <v>117</v>
      </c>
      <c r="C19" s="78">
        <v>1082</v>
      </c>
      <c r="D19" s="78">
        <v>1034</v>
      </c>
      <c r="E19" s="78">
        <v>222</v>
      </c>
      <c r="F19" s="78">
        <v>2338</v>
      </c>
      <c r="H19" s="79">
        <f t="shared" si="1"/>
        <v>2338</v>
      </c>
      <c r="Q19" s="6">
        <f t="shared" si="0"/>
        <v>3</v>
      </c>
    </row>
    <row r="20" spans="1:17" ht="26.25" customHeight="1">
      <c r="A20" s="161"/>
      <c r="B20" s="67" t="s">
        <v>118</v>
      </c>
      <c r="C20" s="78">
        <v>25</v>
      </c>
      <c r="D20" s="78">
        <v>36</v>
      </c>
      <c r="E20" s="78">
        <v>15</v>
      </c>
      <c r="F20" s="78">
        <v>76</v>
      </c>
      <c r="H20" s="79">
        <f t="shared" si="1"/>
        <v>76</v>
      </c>
      <c r="Q20" s="6">
        <f t="shared" si="0"/>
        <v>2</v>
      </c>
    </row>
    <row r="21" spans="1:17" ht="26.25" customHeight="1">
      <c r="A21" s="160"/>
      <c r="B21" s="67" t="s">
        <v>119</v>
      </c>
      <c r="C21" s="78">
        <v>1</v>
      </c>
      <c r="D21" s="78">
        <v>0</v>
      </c>
      <c r="E21" s="78">
        <v>2</v>
      </c>
      <c r="F21" s="78">
        <v>3</v>
      </c>
      <c r="H21" s="79">
        <f t="shared" si="1"/>
        <v>3</v>
      </c>
      <c r="Q21" s="6">
        <f t="shared" si="0"/>
        <v>1</v>
      </c>
    </row>
    <row r="22" spans="1:17" ht="39" customHeight="1">
      <c r="A22" s="159" t="s">
        <v>123</v>
      </c>
      <c r="B22" s="67" t="s">
        <v>144</v>
      </c>
      <c r="C22" s="78">
        <v>314</v>
      </c>
      <c r="D22" s="78">
        <v>144</v>
      </c>
      <c r="E22" s="78">
        <v>48</v>
      </c>
      <c r="F22" s="78">
        <v>506</v>
      </c>
      <c r="H22" s="79">
        <f t="shared" si="1"/>
        <v>506</v>
      </c>
      <c r="Q22" s="6">
        <f t="shared" si="0"/>
        <v>2</v>
      </c>
    </row>
    <row r="23" spans="1:17" ht="48" customHeight="1">
      <c r="A23" s="160"/>
      <c r="B23" s="68" t="s">
        <v>147</v>
      </c>
      <c r="C23" s="78">
        <v>99</v>
      </c>
      <c r="D23" s="78">
        <v>99</v>
      </c>
      <c r="E23" s="78">
        <v>24</v>
      </c>
      <c r="F23" s="78">
        <v>222</v>
      </c>
      <c r="H23" s="79">
        <f t="shared" si="1"/>
        <v>222</v>
      </c>
      <c r="Q23" s="6">
        <f t="shared" si="0"/>
        <v>2</v>
      </c>
    </row>
    <row r="24" spans="1:17" ht="19.5" customHeight="1">
      <c r="A24" s="155" t="s">
        <v>124</v>
      </c>
      <c r="B24" s="156"/>
      <c r="C24" s="78">
        <v>2884</v>
      </c>
      <c r="D24" s="78">
        <v>3834</v>
      </c>
      <c r="E24" s="78">
        <v>3656</v>
      </c>
      <c r="F24" s="78">
        <v>10374</v>
      </c>
      <c r="H24" s="79">
        <f t="shared" si="1"/>
        <v>10374</v>
      </c>
      <c r="Q24" s="6">
        <f t="shared" si="0"/>
        <v>4</v>
      </c>
    </row>
    <row r="25" ht="12.75">
      <c r="A25" s="8"/>
    </row>
    <row r="26" ht="12.75">
      <c r="A26" s="37"/>
    </row>
    <row r="27" spans="2:6" ht="12.75">
      <c r="B27" s="28" t="s">
        <v>49</v>
      </c>
      <c r="C27" s="35">
        <f>MAX(C15,0)+MAX(C16,0)+MAX(C17,0)+MAX(C18,0)+MAX(C19,0)+MAX(C20,0)+MAX(C21,0)+MAX(C22,0)+MAX(C23,0)</f>
        <v>2884</v>
      </c>
      <c r="D27" s="35">
        <f>MAX(D15,0)+MAX(D16,0)+MAX(D17,0)+MAX(D18,0)+MAX(D19,0)+MAX(D20,0)+MAX(D21,0)+MAX(D22,0)+MAX(D23,0)</f>
        <v>3834</v>
      </c>
      <c r="E27" s="35">
        <f>MAX(E15,0)+MAX(E16,0)+MAX(E17,0)+MAX(E18,0)+MAX(E19,0)+MAX(E20,0)+MAX(E21,0)+MAX(E22,0)+MAX(E23,0)</f>
        <v>3656</v>
      </c>
      <c r="F27" s="35">
        <f>MAX(F15,0)+MAX(F16,0)+MAX(F17,0)+MAX(F18,0)+MAX(F19,0)+MAX(F20,0)+MAX(F21,0)+MAX(F22,0)+MAX(F23,0)</f>
        <v>10374</v>
      </c>
    </row>
    <row r="28" ht="12.75">
      <c r="B28" s="36"/>
    </row>
    <row r="30" ht="12.75">
      <c r="F30" s="9"/>
    </row>
    <row r="33" spans="6:9" ht="12.75">
      <c r="F33" s="8"/>
      <c r="I33" s="9"/>
    </row>
    <row r="34" ht="12.75">
      <c r="F34" s="38"/>
    </row>
    <row r="35" ht="12.75">
      <c r="F35" s="38"/>
    </row>
  </sheetData>
  <sheetProtection password="CDE0" sheet="1" objects="1" scenarios="1"/>
  <mergeCells count="8">
    <mergeCell ref="B10:D10"/>
    <mergeCell ref="C13:F13"/>
    <mergeCell ref="A24:B24"/>
    <mergeCell ref="A13:B13"/>
    <mergeCell ref="A15:A16"/>
    <mergeCell ref="A17:A18"/>
    <mergeCell ref="A19:A21"/>
    <mergeCell ref="A22:A23"/>
  </mergeCells>
  <conditionalFormatting sqref="C28:F28">
    <cfRule type="expression" priority="2" dxfId="0" stopIfTrue="1">
      <formula>AND(C28&gt;=0,C28&lt;&gt;C25)</formula>
    </cfRule>
  </conditionalFormatting>
  <conditionalFormatting sqref="H16:H24">
    <cfRule type="expression" priority="3" dxfId="0" stopIfTrue="1">
      <formula>MAX(F16,0)&lt;&gt;H16</formula>
    </cfRule>
  </conditionalFormatting>
  <conditionalFormatting sqref="C27:F27">
    <cfRule type="expression" priority="4" dxfId="0" stopIfTrue="1">
      <formula>MAX(C24,0)&lt;&gt;C27</formula>
    </cfRule>
  </conditionalFormatting>
  <conditionalFormatting sqref="H15">
    <cfRule type="expression" priority="6" dxfId="0" stopIfTrue="1">
      <formula>MAX(F15,0)&lt;&gt;H15</formula>
    </cfRule>
  </conditionalFormatting>
  <conditionalFormatting sqref="C15:F24">
    <cfRule type="expression" priority="7" dxfId="1" stopIfTrue="1">
      <formula>LEN(TRIM(C15))=0</formula>
    </cfRule>
  </conditionalFormatting>
  <conditionalFormatting sqref="B10:D10">
    <cfRule type="expression" priority="8" dxfId="1" stopIfTrue="1">
      <formula>MIN(Q15:Q24)=0</formula>
    </cfRule>
  </conditionalFormatting>
  <printOptions/>
  <pageMargins left="0.8" right="0.3" top="0.9" bottom="0" header="0.5" footer="0.5"/>
  <pageSetup fitToHeight="1" fitToWidth="1" horizontalDpi="600" verticalDpi="600" orientation="landscape" scale="86" r:id="rId1"/>
  <headerFooter alignWithMargins="0">
    <oddFooter>&amp;L&amp;8
CURRENT DATE: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27.421875" style="6" customWidth="1"/>
    <col min="2" max="2" width="15.28125" style="6" customWidth="1"/>
    <col min="3" max="3" width="34.8515625" style="6" customWidth="1"/>
    <col min="4" max="5" width="15.57421875" style="6" customWidth="1"/>
    <col min="6" max="6" width="17.8515625" style="6" customWidth="1"/>
    <col min="7" max="7" width="13.140625" style="6" customWidth="1"/>
    <col min="8" max="8" width="9.8515625" style="6" customWidth="1"/>
    <col min="9" max="9" width="13.140625" style="6" customWidth="1"/>
    <col min="10" max="10" width="8.57421875" style="6" customWidth="1"/>
    <col min="11" max="11" width="8.140625" style="6" customWidth="1"/>
    <col min="12" max="12" width="5.8515625" style="6" customWidth="1"/>
    <col min="13" max="13" width="3.421875" style="6" hidden="1" customWidth="1"/>
    <col min="14" max="14" width="8.8515625" style="6" customWidth="1"/>
    <col min="15" max="17" width="9.140625" style="6" customWidth="1"/>
    <col min="18" max="18" width="9.140625" style="6" hidden="1" customWidth="1"/>
    <col min="19" max="16384" width="9.140625" style="6" customWidth="1"/>
  </cols>
  <sheetData>
    <row r="1" spans="1:7" s="13" customFormat="1" ht="9" customHeight="1">
      <c r="A1" s="149" t="s">
        <v>221</v>
      </c>
      <c r="C1" s="8"/>
      <c r="D1" s="12"/>
      <c r="E1" s="8"/>
      <c r="F1" s="8"/>
      <c r="G1" s="28" t="s">
        <v>64</v>
      </c>
    </row>
    <row r="2" spans="1:7" s="13" customFormat="1" ht="9" customHeight="1">
      <c r="A2" s="12"/>
      <c r="D2" s="29"/>
      <c r="E2" s="8"/>
      <c r="F2" s="8"/>
      <c r="G2" s="12"/>
    </row>
    <row r="3" spans="1:7" s="13" customFormat="1" ht="9" customHeight="1">
      <c r="A3" s="12"/>
      <c r="E3" s="8"/>
      <c r="F3"/>
      <c r="G3"/>
    </row>
    <row r="4" spans="1:7" s="13" customFormat="1" ht="9" customHeight="1">
      <c r="A4" s="12"/>
      <c r="B4" s="8"/>
      <c r="C4" s="29" t="s">
        <v>23</v>
      </c>
      <c r="E4" s="8"/>
      <c r="F4"/>
      <c r="G4"/>
    </row>
    <row r="5" spans="1:7" s="13" customFormat="1" ht="9" customHeight="1">
      <c r="A5" s="12"/>
      <c r="C5" s="29" t="s">
        <v>50</v>
      </c>
      <c r="E5" s="8"/>
      <c r="F5"/>
      <c r="G5"/>
    </row>
    <row r="6" spans="1:7" s="13" customFormat="1" ht="9" customHeight="1">
      <c r="A6" s="8"/>
      <c r="B6" s="12"/>
      <c r="C6" s="131"/>
      <c r="E6" s="12"/>
      <c r="F6"/>
      <c r="G6"/>
    </row>
    <row r="7" spans="1:7" s="13" customFormat="1" ht="9" customHeight="1">
      <c r="A7" s="8"/>
      <c r="B7" s="12"/>
      <c r="C7" s="112" t="str">
        <f>PAGE1!C7</f>
        <v>Reporting Date:</v>
      </c>
      <c r="E7" s="12"/>
      <c r="F7"/>
      <c r="G7"/>
    </row>
    <row r="8" spans="1:7" s="13" customFormat="1" ht="9" customHeight="1">
      <c r="A8" s="8"/>
      <c r="B8" s="12"/>
      <c r="D8" s="8"/>
      <c r="E8" s="12"/>
      <c r="F8"/>
      <c r="G8"/>
    </row>
    <row r="9" spans="1:7" ht="9" customHeight="1">
      <c r="A9" s="8"/>
      <c r="B9" s="30"/>
      <c r="C9" s="30"/>
      <c r="D9" s="12"/>
      <c r="E9" s="12"/>
      <c r="F9"/>
      <c r="G9"/>
    </row>
    <row r="10" spans="1:8" ht="11.25" customHeight="1">
      <c r="A10" s="8"/>
      <c r="B10" s="30"/>
      <c r="C10" s="151" t="s">
        <v>108</v>
      </c>
      <c r="D10" s="151"/>
      <c r="E10" s="151"/>
      <c r="F10"/>
      <c r="G10"/>
      <c r="H10" s="23"/>
    </row>
    <row r="11" ht="15" customHeight="1"/>
    <row r="12" spans="1:6" ht="24.75" customHeight="1">
      <c r="A12" s="242" t="s">
        <v>165</v>
      </c>
      <c r="B12" s="243"/>
      <c r="C12" s="243"/>
      <c r="D12" s="243"/>
      <c r="E12" s="243"/>
      <c r="F12" s="243"/>
    </row>
    <row r="13" spans="1:9" ht="15" customHeight="1">
      <c r="A13" s="178" t="s">
        <v>39</v>
      </c>
      <c r="B13" s="179"/>
      <c r="C13" s="180"/>
      <c r="D13" s="152" t="s">
        <v>65</v>
      </c>
      <c r="E13" s="153"/>
      <c r="F13" s="154"/>
      <c r="G13" s="33"/>
      <c r="H13" s="28" t="s">
        <v>25</v>
      </c>
      <c r="I13" s="28" t="s">
        <v>106</v>
      </c>
    </row>
    <row r="14" spans="1:9" ht="15" customHeight="1">
      <c r="A14" s="181"/>
      <c r="B14" s="182"/>
      <c r="C14" s="183"/>
      <c r="D14" s="114" t="s">
        <v>66</v>
      </c>
      <c r="E14" s="115" t="s">
        <v>67</v>
      </c>
      <c r="F14" s="123" t="s">
        <v>24</v>
      </c>
      <c r="G14" s="66"/>
      <c r="H14" s="28" t="s">
        <v>51</v>
      </c>
      <c r="I14" s="28" t="s">
        <v>101</v>
      </c>
    </row>
    <row r="15" spans="1:18" ht="39.75" customHeight="1">
      <c r="A15" s="219" t="s">
        <v>111</v>
      </c>
      <c r="B15" s="220"/>
      <c r="C15" s="67" t="s">
        <v>112</v>
      </c>
      <c r="D15" s="78">
        <v>841</v>
      </c>
      <c r="E15" s="78">
        <v>2546</v>
      </c>
      <c r="F15" s="78">
        <v>3387</v>
      </c>
      <c r="G15" s="24"/>
      <c r="H15" s="90">
        <f aca="true" t="shared" si="0" ref="H15:H24">MAX(D15,0)+MAX(E15,0)</f>
        <v>3387</v>
      </c>
      <c r="I15" s="79">
        <f>PAGE1!F15</f>
        <v>3387</v>
      </c>
      <c r="M15" s="6">
        <v>11</v>
      </c>
      <c r="R15" s="6">
        <f aca="true" t="shared" si="1" ref="R15:R24">MIN(LEN(TRIM(D15)),LEN(TRIM(E15)),LEN(TRIM(F15)))</f>
        <v>3</v>
      </c>
    </row>
    <row r="16" spans="1:18" ht="41.25" customHeight="1">
      <c r="A16" s="221"/>
      <c r="B16" s="222"/>
      <c r="C16" s="67" t="s">
        <v>113</v>
      </c>
      <c r="D16" s="78">
        <v>408</v>
      </c>
      <c r="E16" s="78">
        <v>1821</v>
      </c>
      <c r="F16" s="78">
        <v>2229</v>
      </c>
      <c r="G16" s="24"/>
      <c r="H16" s="90">
        <f t="shared" si="0"/>
        <v>2229</v>
      </c>
      <c r="I16" s="79">
        <f>PAGE1!F16</f>
        <v>2229</v>
      </c>
      <c r="R16" s="6">
        <f t="shared" si="1"/>
        <v>3</v>
      </c>
    </row>
    <row r="17" spans="1:18" ht="35.25" customHeight="1">
      <c r="A17" s="219" t="s">
        <v>114</v>
      </c>
      <c r="B17" s="220"/>
      <c r="C17" s="67" t="s">
        <v>148</v>
      </c>
      <c r="D17" s="78">
        <v>155</v>
      </c>
      <c r="E17" s="78">
        <v>598</v>
      </c>
      <c r="F17" s="78">
        <v>753</v>
      </c>
      <c r="G17" s="24"/>
      <c r="H17" s="90">
        <f t="shared" si="0"/>
        <v>753</v>
      </c>
      <c r="I17" s="79">
        <f>PAGE1!F17</f>
        <v>753</v>
      </c>
      <c r="R17" s="6">
        <f t="shared" si="1"/>
        <v>3</v>
      </c>
    </row>
    <row r="18" spans="1:18" ht="39" customHeight="1">
      <c r="A18" s="221"/>
      <c r="B18" s="222"/>
      <c r="C18" s="67" t="s">
        <v>116</v>
      </c>
      <c r="D18" s="78">
        <v>131</v>
      </c>
      <c r="E18" s="78">
        <v>729</v>
      </c>
      <c r="F18" s="78">
        <v>860</v>
      </c>
      <c r="G18" s="24"/>
      <c r="H18" s="90">
        <f t="shared" si="0"/>
        <v>860</v>
      </c>
      <c r="I18" s="79">
        <f>PAGE1!F18</f>
        <v>860</v>
      </c>
      <c r="R18" s="6">
        <f t="shared" si="1"/>
        <v>3</v>
      </c>
    </row>
    <row r="19" spans="1:18" ht="26.25" customHeight="1">
      <c r="A19" s="219" t="s">
        <v>121</v>
      </c>
      <c r="B19" s="220"/>
      <c r="C19" s="67" t="s">
        <v>117</v>
      </c>
      <c r="D19" s="78">
        <v>497</v>
      </c>
      <c r="E19" s="78">
        <v>1841</v>
      </c>
      <c r="F19" s="78">
        <v>2338</v>
      </c>
      <c r="G19" s="24"/>
      <c r="H19" s="90">
        <f t="shared" si="0"/>
        <v>2338</v>
      </c>
      <c r="I19" s="79">
        <f>PAGE1!F19</f>
        <v>2338</v>
      </c>
      <c r="R19" s="6">
        <f t="shared" si="1"/>
        <v>3</v>
      </c>
    </row>
    <row r="20" spans="1:18" ht="26.25" customHeight="1">
      <c r="A20" s="223"/>
      <c r="B20" s="224"/>
      <c r="C20" s="67" t="s">
        <v>118</v>
      </c>
      <c r="D20" s="78">
        <v>16</v>
      </c>
      <c r="E20" s="78">
        <v>60</v>
      </c>
      <c r="F20" s="78">
        <v>76</v>
      </c>
      <c r="G20" s="24"/>
      <c r="H20" s="90">
        <f t="shared" si="0"/>
        <v>76</v>
      </c>
      <c r="I20" s="79">
        <f>PAGE1!F20</f>
        <v>76</v>
      </c>
      <c r="R20" s="6">
        <f t="shared" si="1"/>
        <v>2</v>
      </c>
    </row>
    <row r="21" spans="1:18" ht="29.25" customHeight="1">
      <c r="A21" s="221"/>
      <c r="B21" s="222"/>
      <c r="C21" s="67" t="s">
        <v>119</v>
      </c>
      <c r="D21" s="78">
        <v>0</v>
      </c>
      <c r="E21" s="78">
        <v>3</v>
      </c>
      <c r="F21" s="78">
        <v>3</v>
      </c>
      <c r="G21" s="24"/>
      <c r="H21" s="90">
        <f t="shared" si="0"/>
        <v>3</v>
      </c>
      <c r="I21" s="79">
        <f>PAGE1!F21</f>
        <v>3</v>
      </c>
      <c r="R21" s="6">
        <f t="shared" si="1"/>
        <v>1</v>
      </c>
    </row>
    <row r="22" spans="1:18" ht="39.75" customHeight="1">
      <c r="A22" s="219" t="s">
        <v>120</v>
      </c>
      <c r="B22" s="220"/>
      <c r="C22" s="67" t="s">
        <v>144</v>
      </c>
      <c r="D22" s="78">
        <v>149</v>
      </c>
      <c r="E22" s="78">
        <v>357</v>
      </c>
      <c r="F22" s="78">
        <v>506</v>
      </c>
      <c r="G22" s="24"/>
      <c r="H22" s="90">
        <f t="shared" si="0"/>
        <v>506</v>
      </c>
      <c r="I22" s="79">
        <f>PAGE1!F22</f>
        <v>506</v>
      </c>
      <c r="R22" s="6">
        <f t="shared" si="1"/>
        <v>3</v>
      </c>
    </row>
    <row r="23" spans="1:9" ht="51" customHeight="1">
      <c r="A23" s="223"/>
      <c r="B23" s="224"/>
      <c r="C23" s="68" t="s">
        <v>145</v>
      </c>
      <c r="D23" s="78">
        <v>65</v>
      </c>
      <c r="E23" s="78">
        <v>157</v>
      </c>
      <c r="F23" s="78">
        <v>222</v>
      </c>
      <c r="G23" s="24"/>
      <c r="H23" s="90">
        <f>MAX(D23,0)+MAX(E23,0)</f>
        <v>222</v>
      </c>
      <c r="I23" s="79">
        <f>PAGE1!F23</f>
        <v>222</v>
      </c>
    </row>
    <row r="24" spans="1:18" ht="22.5" customHeight="1">
      <c r="A24" s="155" t="s">
        <v>146</v>
      </c>
      <c r="B24" s="237"/>
      <c r="C24" s="156"/>
      <c r="D24" s="78">
        <v>2262</v>
      </c>
      <c r="E24" s="78">
        <v>8112</v>
      </c>
      <c r="F24" s="78">
        <v>10374</v>
      </c>
      <c r="G24" s="24"/>
      <c r="H24" s="90">
        <f t="shared" si="0"/>
        <v>10374</v>
      </c>
      <c r="I24" s="79">
        <f>PAGE1!F24</f>
        <v>10374</v>
      </c>
      <c r="R24" s="6">
        <f t="shared" si="1"/>
        <v>4</v>
      </c>
    </row>
    <row r="25" ht="12.75">
      <c r="A25" s="8"/>
    </row>
    <row r="26" ht="12.75">
      <c r="C26" s="36"/>
    </row>
    <row r="27" ht="12.75">
      <c r="A27" s="37"/>
    </row>
    <row r="28" spans="3:7" ht="12.75">
      <c r="C28" s="28" t="s">
        <v>49</v>
      </c>
      <c r="D28" s="79">
        <f>MAX(D15,0)+MAX(D16,0)+MAX(D17,0)+MAX(D18,0)+MAX(D19,0)+MAX(D20,0)+MAX(D21,0)+MAX(D22,0)+MAX(D23,0)</f>
        <v>2262</v>
      </c>
      <c r="E28" s="79">
        <f>MAX(E15,0)+MAX(E16,0)+MAX(E17,0)+MAX(E18,0)+MAX(E19,0)+MAX(E20,0)+MAX(E21,0)+MAX(E22,0)+MAX(E23,0)</f>
        <v>8112</v>
      </c>
      <c r="F28" s="79">
        <f>MAX(F15,0)+MAX(F16,0)+MAX(F17,0)+MAX(F18,0)+MAX(F19,0)+MAX(F20,0)+MAX(F21,0)+MAX(F22,0)+MAX(F23,0)</f>
        <v>10374</v>
      </c>
      <c r="G28" s="8"/>
    </row>
    <row r="30" spans="2:7" ht="12.75">
      <c r="B30" s="9"/>
      <c r="G30" s="9"/>
    </row>
    <row r="33" spans="7:10" ht="12.75">
      <c r="G33" s="8"/>
      <c r="J33" s="9"/>
    </row>
    <row r="34" ht="12.75">
      <c r="G34" s="38"/>
    </row>
    <row r="35" ht="12.75">
      <c r="G35" s="38"/>
    </row>
  </sheetData>
  <sheetProtection password="CDE0" sheet="1" objects="1" scenarios="1"/>
  <mergeCells count="9">
    <mergeCell ref="C10:E10"/>
    <mergeCell ref="D13:F13"/>
    <mergeCell ref="A13:C14"/>
    <mergeCell ref="A24:C24"/>
    <mergeCell ref="A22:B23"/>
    <mergeCell ref="A19:B21"/>
    <mergeCell ref="A12:F12"/>
    <mergeCell ref="A17:B18"/>
    <mergeCell ref="A15:B16"/>
  </mergeCells>
  <conditionalFormatting sqref="D26:G26">
    <cfRule type="expression" priority="1" dxfId="0" stopIfTrue="1">
      <formula>AND(D26&gt;=0,D26&lt;&gt;D25)</formula>
    </cfRule>
  </conditionalFormatting>
  <conditionalFormatting sqref="D28:F28">
    <cfRule type="expression" priority="2" dxfId="0" stopIfTrue="1">
      <formula>MAX(D24,0)&lt;&gt;D28</formula>
    </cfRule>
  </conditionalFormatting>
  <conditionalFormatting sqref="H15:H24">
    <cfRule type="expression" priority="3" dxfId="0" stopIfTrue="1">
      <formula>MAX(F15,0)&lt;&gt;H15</formula>
    </cfRule>
  </conditionalFormatting>
  <conditionalFormatting sqref="I15:I24">
    <cfRule type="expression" priority="5" dxfId="1" stopIfTrue="1">
      <formula>AND(OR(I15&lt;&gt;-9,F15&lt;&gt;-9),I15&lt;&gt;F15)</formula>
    </cfRule>
  </conditionalFormatting>
  <conditionalFormatting sqref="D15:F24">
    <cfRule type="expression" priority="6" dxfId="1" stopIfTrue="1">
      <formula>LEN(TRIM(D15))=0</formula>
    </cfRule>
  </conditionalFormatting>
  <conditionalFormatting sqref="C10:E10">
    <cfRule type="expression" priority="7" dxfId="1" stopIfTrue="1">
      <formula>MIN(R15:R24)=0</formula>
    </cfRule>
  </conditionalFormatting>
  <printOptions/>
  <pageMargins left="0.8" right="0.3" top="0.9" bottom="0" header="0.5" footer="0.5"/>
  <pageSetup fitToHeight="1" fitToWidth="1" horizontalDpi="600" verticalDpi="600" orientation="landscape" scale="92" r:id="rId1"/>
  <headerFooter alignWithMargins="0">
    <oddFooter>&amp;L&amp;8
CURRENT DATE: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0" zoomScaleNormal="80" zoomScalePageLayoutView="0" workbookViewId="0" topLeftCell="A2">
      <selection activeCell="B22" sqref="B22"/>
    </sheetView>
  </sheetViews>
  <sheetFormatPr defaultColWidth="9.140625" defaultRowHeight="12.75"/>
  <cols>
    <col min="1" max="1" width="27.421875" style="6" customWidth="1"/>
    <col min="2" max="2" width="15.28125" style="6" customWidth="1"/>
    <col min="3" max="3" width="36.8515625" style="6" customWidth="1"/>
    <col min="4" max="4" width="16.00390625" style="6" customWidth="1"/>
    <col min="5" max="5" width="15.57421875" style="6" customWidth="1"/>
    <col min="6" max="6" width="14.57421875" style="6" customWidth="1"/>
    <col min="7" max="7" width="14.00390625" style="6" customWidth="1"/>
    <col min="8" max="8" width="8.7109375" style="6" customWidth="1"/>
    <col min="9" max="9" width="9.00390625" style="6" customWidth="1"/>
    <col min="10" max="10" width="8.57421875" style="6" customWidth="1"/>
    <col min="11" max="11" width="8.140625" style="6" customWidth="1"/>
    <col min="12" max="12" width="5.8515625" style="6" customWidth="1"/>
    <col min="13" max="13" width="2.140625" style="6" hidden="1" customWidth="1"/>
    <col min="14" max="14" width="8.8515625" style="6" customWidth="1"/>
    <col min="15" max="16384" width="9.140625" style="6" customWidth="1"/>
  </cols>
  <sheetData>
    <row r="1" spans="1:7" s="13" customFormat="1" ht="11.25" customHeight="1">
      <c r="A1" s="149" t="s">
        <v>221</v>
      </c>
      <c r="C1" s="8"/>
      <c r="D1" s="12"/>
      <c r="E1" s="8"/>
      <c r="F1" s="8"/>
      <c r="G1" s="28" t="s">
        <v>69</v>
      </c>
    </row>
    <row r="2" spans="1:7" s="13" customFormat="1" ht="9" customHeight="1">
      <c r="A2" s="12"/>
      <c r="D2" s="29"/>
      <c r="E2" s="8"/>
      <c r="F2" s="8"/>
      <c r="G2" s="12"/>
    </row>
    <row r="3" spans="1:7" s="13" customFormat="1" ht="11.25" customHeight="1">
      <c r="A3" s="12"/>
      <c r="E3" s="8"/>
      <c r="F3"/>
      <c r="G3"/>
    </row>
    <row r="4" spans="1:7" s="13" customFormat="1" ht="11.25" customHeight="1">
      <c r="A4" s="12"/>
      <c r="B4" s="8"/>
      <c r="C4" s="29" t="s">
        <v>23</v>
      </c>
      <c r="E4" s="8"/>
      <c r="F4"/>
      <c r="G4"/>
    </row>
    <row r="5" spans="1:7" s="13" customFormat="1" ht="11.25" customHeight="1">
      <c r="A5" s="12"/>
      <c r="C5" s="29" t="s">
        <v>50</v>
      </c>
      <c r="E5" s="8"/>
      <c r="F5"/>
      <c r="G5"/>
    </row>
    <row r="6" spans="1:7" s="13" customFormat="1" ht="11.25" customHeight="1">
      <c r="A6" s="8"/>
      <c r="B6" s="12"/>
      <c r="E6" s="12"/>
      <c r="F6"/>
      <c r="G6"/>
    </row>
    <row r="7" spans="1:7" s="13" customFormat="1" ht="11.25" customHeight="1">
      <c r="A7" s="8"/>
      <c r="B7" s="12"/>
      <c r="C7" s="112" t="str">
        <f>PAGE1!C7</f>
        <v>Reporting Date:</v>
      </c>
      <c r="E7" s="12"/>
      <c r="F7"/>
      <c r="G7"/>
    </row>
    <row r="8" spans="1:7" s="13" customFormat="1" ht="9" customHeight="1">
      <c r="A8" s="8"/>
      <c r="B8" s="12"/>
      <c r="D8" s="8"/>
      <c r="E8" s="12"/>
      <c r="F8"/>
      <c r="G8"/>
    </row>
    <row r="9" spans="1:8" ht="9" customHeight="1">
      <c r="A9" s="8"/>
      <c r="B9" s="30"/>
      <c r="C9" s="30"/>
      <c r="D9" s="12"/>
      <c r="F9"/>
      <c r="G9"/>
      <c r="H9" s="23"/>
    </row>
    <row r="10" ht="15" customHeight="1"/>
    <row r="11" spans="1:3" ht="15" customHeight="1">
      <c r="A11" s="110" t="s">
        <v>68</v>
      </c>
      <c r="C11" s="32"/>
    </row>
    <row r="12" spans="1:8" ht="24.75" customHeight="1">
      <c r="A12" s="178" t="s">
        <v>39</v>
      </c>
      <c r="B12" s="179"/>
      <c r="C12" s="180"/>
      <c r="D12" s="194" t="s">
        <v>166</v>
      </c>
      <c r="E12" s="195"/>
      <c r="F12" s="196"/>
      <c r="G12" s="33"/>
      <c r="H12" s="8"/>
    </row>
    <row r="13" spans="1:8" ht="15" customHeight="1">
      <c r="A13" s="181"/>
      <c r="B13" s="182"/>
      <c r="C13" s="182"/>
      <c r="D13" s="206" t="s">
        <v>219</v>
      </c>
      <c r="E13" s="206" t="s">
        <v>220</v>
      </c>
      <c r="F13" s="206" t="s">
        <v>188</v>
      </c>
      <c r="G13" s="33"/>
      <c r="H13" s="8"/>
    </row>
    <row r="14" spans="1:13" ht="15" customHeight="1">
      <c r="A14" s="181"/>
      <c r="B14" s="182"/>
      <c r="C14" s="182"/>
      <c r="D14" s="208"/>
      <c r="E14" s="208"/>
      <c r="F14" s="208"/>
      <c r="G14" s="66"/>
      <c r="H14" s="8"/>
      <c r="M14" s="6">
        <v>12</v>
      </c>
    </row>
    <row r="15" spans="1:9" ht="44.25" customHeight="1">
      <c r="A15" s="219" t="s">
        <v>111</v>
      </c>
      <c r="B15" s="220"/>
      <c r="C15" s="67" t="s">
        <v>112</v>
      </c>
      <c r="D15" s="87">
        <f>IF(MIN(PAGE10!D15,PAGE10!F15)&lt;=0,0,PAGE10!D15/PAGE10!F15)</f>
        <v>0.24830233244759375</v>
      </c>
      <c r="E15" s="87">
        <f>IF(MIN(PAGE10!E15,PAGE10!F15)&lt;=0,0,PAGE10!E15/PAGE10!F15)</f>
        <v>0.7516976675524063</v>
      </c>
      <c r="F15" s="88">
        <f>IF(PAGE10!F15&lt;=0,0,PAGE10!F15/PAGE10!F15)</f>
        <v>1</v>
      </c>
      <c r="G15" s="24"/>
      <c r="H15" s="34"/>
      <c r="I15" s="35"/>
    </row>
    <row r="16" spans="1:9" ht="45" customHeight="1">
      <c r="A16" s="221"/>
      <c r="B16" s="222"/>
      <c r="C16" s="67" t="s">
        <v>113</v>
      </c>
      <c r="D16" s="87">
        <f>IF(MIN(PAGE10!D16,PAGE10!F16)&lt;=0,0,PAGE10!D16/PAGE10!F16)</f>
        <v>0.18304172274562583</v>
      </c>
      <c r="E16" s="87">
        <f>IF(MIN(PAGE10!E16,PAGE10!F16)&lt;=0,0,PAGE10!E16/PAGE10!F16)</f>
        <v>0.8169582772543742</v>
      </c>
      <c r="F16" s="88">
        <f>IF(PAGE10!F16&lt;=0,0,PAGE10!F16/PAGE10!F16)</f>
        <v>1</v>
      </c>
      <c r="G16" s="24"/>
      <c r="H16" s="34"/>
      <c r="I16" s="35"/>
    </row>
    <row r="17" spans="1:9" ht="42.75" customHeight="1">
      <c r="A17" s="219" t="s">
        <v>114</v>
      </c>
      <c r="B17" s="220"/>
      <c r="C17" s="67" t="s">
        <v>148</v>
      </c>
      <c r="D17" s="87">
        <f>IF(MIN(PAGE10!D17,PAGE10!F17)&lt;=0,0,PAGE10!D17/PAGE10!F17)</f>
        <v>0.2058432934926959</v>
      </c>
      <c r="E17" s="87">
        <f>IF(MIN(PAGE10!E17,PAGE10!F17)&lt;=0,0,PAGE10!E17/PAGE10!F17)</f>
        <v>0.7941567065073041</v>
      </c>
      <c r="F17" s="88">
        <f>IF(PAGE10!F17&lt;=0,0,PAGE10!F17/PAGE10!F17)</f>
        <v>1</v>
      </c>
      <c r="G17" s="24"/>
      <c r="H17" s="34"/>
      <c r="I17" s="35"/>
    </row>
    <row r="18" spans="1:9" ht="38.25" customHeight="1">
      <c r="A18" s="221"/>
      <c r="B18" s="222"/>
      <c r="C18" s="67" t="s">
        <v>116</v>
      </c>
      <c r="D18" s="87">
        <f>IF(MIN(PAGE10!D18,PAGE10!F18)&lt;=0,0,PAGE10!D18/PAGE10!F18)</f>
        <v>0.15232558139534882</v>
      </c>
      <c r="E18" s="87">
        <f>IF(MIN(PAGE10!E18,PAGE10!F18)&lt;=0,0,PAGE10!E18/PAGE10!F18)</f>
        <v>0.8476744186046512</v>
      </c>
      <c r="F18" s="88">
        <f>IF(PAGE10!F18&lt;=0,0,PAGE10!F18/PAGE10!F18)</f>
        <v>1</v>
      </c>
      <c r="G18" s="24"/>
      <c r="H18" s="34"/>
      <c r="I18" s="35"/>
    </row>
    <row r="19" spans="1:9" ht="26.25" customHeight="1">
      <c r="A19" s="219" t="s">
        <v>121</v>
      </c>
      <c r="B19" s="220"/>
      <c r="C19" s="67" t="s">
        <v>117</v>
      </c>
      <c r="D19" s="87">
        <f>IF(MIN(PAGE10!D19,PAGE10!F19)&lt;=0,0,PAGE10!D19/PAGE10!F19)</f>
        <v>0.2125748502994012</v>
      </c>
      <c r="E19" s="87">
        <f>IF(MIN(PAGE10!E19,PAGE10!F19)&lt;=0,0,PAGE10!E19/PAGE10!F19)</f>
        <v>0.7874251497005988</v>
      </c>
      <c r="F19" s="88">
        <f>IF(PAGE10!F19&lt;=0,0,PAGE10!F19/PAGE10!F19)</f>
        <v>1</v>
      </c>
      <c r="G19" s="24"/>
      <c r="H19" s="34"/>
      <c r="I19" s="35"/>
    </row>
    <row r="20" spans="1:9" ht="26.25" customHeight="1">
      <c r="A20" s="223"/>
      <c r="B20" s="224"/>
      <c r="C20" s="67" t="s">
        <v>118</v>
      </c>
      <c r="D20" s="87">
        <f>IF(MIN(PAGE10!D20,PAGE10!F20)&lt;=0,0,PAGE10!D20/PAGE10!F20)</f>
        <v>0.21052631578947367</v>
      </c>
      <c r="E20" s="87">
        <f>IF(MIN(PAGE10!E20,PAGE10!F20)&lt;=0,0,PAGE10!E20/PAGE10!F20)</f>
        <v>0.7894736842105263</v>
      </c>
      <c r="F20" s="88">
        <f>IF(PAGE10!F20&lt;=0,0,PAGE10!F20/PAGE10!F20)</f>
        <v>1</v>
      </c>
      <c r="G20" s="24"/>
      <c r="H20" s="34"/>
      <c r="I20" s="35"/>
    </row>
    <row r="21" spans="1:9" ht="29.25" customHeight="1">
      <c r="A21" s="221"/>
      <c r="B21" s="222"/>
      <c r="C21" s="67" t="s">
        <v>119</v>
      </c>
      <c r="D21" s="87">
        <f>IF(MIN(PAGE10!D21,PAGE10!F21)&lt;=0,0,PAGE10!D21/PAGE10!F21)</f>
        <v>0</v>
      </c>
      <c r="E21" s="87">
        <f>IF(MIN(PAGE10!E21,PAGE10!F21)&lt;=0,0,PAGE10!E21/PAGE10!F21)</f>
        <v>1</v>
      </c>
      <c r="F21" s="88">
        <f>IF(PAGE10!F21&lt;=0,0,PAGE10!F21/PAGE10!F21)</f>
        <v>1</v>
      </c>
      <c r="G21" s="24"/>
      <c r="H21" s="34"/>
      <c r="I21" s="35"/>
    </row>
    <row r="22" spans="1:9" ht="39.75" customHeight="1">
      <c r="A22" s="219" t="s">
        <v>120</v>
      </c>
      <c r="B22" s="220"/>
      <c r="C22" s="67" t="s">
        <v>144</v>
      </c>
      <c r="D22" s="87">
        <f>IF(MIN(PAGE10!D22,PAGE10!F22)&lt;=0,0,PAGE10!D22/PAGE10!F22)</f>
        <v>0.29446640316205536</v>
      </c>
      <c r="E22" s="87">
        <f>IF(MIN(PAGE10!E22,PAGE10!F22)&lt;=0,0,PAGE10!E22/PAGE10!F22)</f>
        <v>0.7055335968379447</v>
      </c>
      <c r="F22" s="88">
        <f>IF(PAGE10!F22&lt;=0,0,PAGE10!F22/PAGE10!F22)</f>
        <v>1</v>
      </c>
      <c r="G22" s="24"/>
      <c r="H22" s="34"/>
      <c r="I22" s="35"/>
    </row>
    <row r="23" spans="1:9" ht="50.25" customHeight="1">
      <c r="A23" s="223"/>
      <c r="B23" s="224"/>
      <c r="C23" s="68" t="s">
        <v>145</v>
      </c>
      <c r="D23" s="87">
        <f>IF(MIN(PAGE10!D23,PAGE10!F23)&lt;=0,0,PAGE10!D23/PAGE10!F23)</f>
        <v>0.2927927927927928</v>
      </c>
      <c r="E23" s="87">
        <f>IF(MIN(PAGE10!E23,PAGE10!F23)&lt;=0,0,PAGE10!E23/PAGE10!F23)</f>
        <v>0.7072072072072072</v>
      </c>
      <c r="F23" s="88">
        <f>IF(PAGE10!F23&lt;=0,0,PAGE10!F23/PAGE10!F23)</f>
        <v>1</v>
      </c>
      <c r="G23" s="24"/>
      <c r="H23" s="34"/>
      <c r="I23" s="35"/>
    </row>
    <row r="24" spans="1:9" ht="19.5" customHeight="1">
      <c r="A24" s="210" t="s">
        <v>146</v>
      </c>
      <c r="B24" s="211"/>
      <c r="C24" s="244"/>
      <c r="D24" s="87">
        <f>IF(MIN(PAGE10!D24,PAGE10!F24)&lt;=0,0,PAGE10!D24/PAGE10!F24)</f>
        <v>0.21804511278195488</v>
      </c>
      <c r="E24" s="87">
        <f>IF(MIN(PAGE10!E24,PAGE10!F24)&lt;=0,0,PAGE10!E24/PAGE10!F24)</f>
        <v>0.7819548872180451</v>
      </c>
      <c r="F24" s="88">
        <f>IF(PAGE10!F24&lt;=0,0,PAGE10!F24/PAGE10!F24)</f>
        <v>1</v>
      </c>
      <c r="G24" s="24"/>
      <c r="H24" s="34"/>
      <c r="I24" s="35"/>
    </row>
    <row r="25" ht="12.75">
      <c r="A25" s="8"/>
    </row>
    <row r="26" ht="12.75">
      <c r="A26" s="26" t="s">
        <v>157</v>
      </c>
    </row>
    <row r="27" ht="12.75">
      <c r="C27" s="36"/>
    </row>
    <row r="28" ht="12.75">
      <c r="A28" s="37"/>
    </row>
    <row r="30" spans="2:7" ht="12.75">
      <c r="B30" s="9"/>
      <c r="G30" s="9"/>
    </row>
    <row r="33" spans="7:10" ht="12.75">
      <c r="G33" s="8"/>
      <c r="J33" s="9"/>
    </row>
    <row r="34" ht="12.75">
      <c r="G34" s="38"/>
    </row>
    <row r="35" ht="12.75">
      <c r="G35" s="38"/>
    </row>
  </sheetData>
  <sheetProtection password="CDE0" sheet="1" objects="1" scenarios="1"/>
  <mergeCells count="10">
    <mergeCell ref="A15:B16"/>
    <mergeCell ref="D12:F12"/>
    <mergeCell ref="A12:C14"/>
    <mergeCell ref="A24:C24"/>
    <mergeCell ref="A22:B23"/>
    <mergeCell ref="A19:B21"/>
    <mergeCell ref="A17:B18"/>
    <mergeCell ref="F13:F14"/>
    <mergeCell ref="E13:E14"/>
    <mergeCell ref="D13:D14"/>
  </mergeCells>
  <conditionalFormatting sqref="D27:G27">
    <cfRule type="expression" priority="1" dxfId="0" stopIfTrue="1">
      <formula>AND(D27&gt;=0,D27&lt;&gt;D25)</formula>
    </cfRule>
  </conditionalFormatting>
  <printOptions/>
  <pageMargins left="0.8" right="0.3" top="0.9" bottom="0" header="0.5" footer="0.5"/>
  <pageSetup fitToHeight="1" fitToWidth="1" horizontalDpi="600" verticalDpi="600" orientation="landscape" scale="86" r:id="rId1"/>
  <headerFooter alignWithMargins="0">
    <oddFooter>&amp;L&amp;8
CURRENT DATE: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6.421875" style="6" customWidth="1"/>
    <col min="2" max="2" width="30.421875" style="6" customWidth="1"/>
    <col min="3" max="5" width="18.8515625" style="6" customWidth="1"/>
    <col min="6" max="8" width="21.00390625" style="6" customWidth="1"/>
    <col min="9" max="9" width="4.421875" style="6" customWidth="1"/>
    <col min="10" max="11" width="9.140625" style="6" customWidth="1"/>
    <col min="12" max="12" width="8.8515625" style="6" customWidth="1"/>
    <col min="13" max="13" width="3.140625" style="6" hidden="1" customWidth="1"/>
    <col min="14" max="14" width="7.140625" style="6" customWidth="1"/>
    <col min="15" max="17" width="9.140625" style="6" customWidth="1"/>
    <col min="18" max="18" width="9.140625" style="6" hidden="1" customWidth="1"/>
    <col min="19" max="16384" width="9.140625" style="6" customWidth="1"/>
  </cols>
  <sheetData>
    <row r="1" spans="1:8" s="8" customFormat="1" ht="12.75" customHeight="1">
      <c r="A1" s="149" t="s">
        <v>221</v>
      </c>
      <c r="C1" s="12"/>
      <c r="D1" s="12"/>
      <c r="E1" s="12"/>
      <c r="F1" s="12"/>
      <c r="H1" s="28" t="s">
        <v>73</v>
      </c>
    </row>
    <row r="2" spans="1:8" s="8" customFormat="1" ht="9" customHeight="1">
      <c r="A2" s="12"/>
      <c r="C2" s="12"/>
      <c r="E2" s="29"/>
      <c r="F2" s="12"/>
      <c r="H2" s="12"/>
    </row>
    <row r="3" spans="1:8" s="8" customFormat="1" ht="9" customHeight="1">
      <c r="A3" s="12"/>
      <c r="E3" s="29"/>
      <c r="F3" s="29"/>
      <c r="G3"/>
      <c r="H3"/>
    </row>
    <row r="4" spans="1:8" s="8" customFormat="1" ht="11.25" customHeight="1">
      <c r="A4" s="12"/>
      <c r="E4" s="29" t="s">
        <v>23</v>
      </c>
      <c r="F4" s="12"/>
      <c r="G4"/>
      <c r="H4"/>
    </row>
    <row r="5" spans="1:8" s="8" customFormat="1" ht="11.25" customHeight="1">
      <c r="A5" s="12"/>
      <c r="E5" s="29" t="s">
        <v>50</v>
      </c>
      <c r="F5" s="12"/>
      <c r="G5"/>
      <c r="H5"/>
    </row>
    <row r="6" spans="2:8" s="8" customFormat="1" ht="11.25" customHeight="1">
      <c r="B6" s="12"/>
      <c r="E6" s="29"/>
      <c r="F6" s="29"/>
      <c r="G6"/>
      <c r="H6"/>
    </row>
    <row r="7" spans="2:8" s="8" customFormat="1" ht="11.25" customHeight="1">
      <c r="B7" s="12"/>
      <c r="E7" s="112" t="str">
        <f>PAGE1!C7</f>
        <v>Reporting Date:</v>
      </c>
      <c r="F7" s="29"/>
      <c r="G7"/>
      <c r="H7"/>
    </row>
    <row r="8" spans="2:8" s="8" customFormat="1" ht="9" customHeight="1">
      <c r="B8" s="12"/>
      <c r="F8" s="29"/>
      <c r="G8"/>
      <c r="H8"/>
    </row>
    <row r="9" spans="2:9" ht="10.5" customHeight="1">
      <c r="B9" s="48"/>
      <c r="C9" s="49"/>
      <c r="D9" s="205" t="s">
        <v>108</v>
      </c>
      <c r="E9" s="205"/>
      <c r="F9" s="205"/>
      <c r="G9"/>
      <c r="H9"/>
      <c r="I9" s="11"/>
    </row>
    <row r="10" spans="2:9" ht="12.75">
      <c r="B10" s="48"/>
      <c r="C10" s="49"/>
      <c r="D10" s="49"/>
      <c r="E10" s="49"/>
      <c r="F10" s="49"/>
      <c r="G10" s="49"/>
      <c r="H10" s="49"/>
      <c r="I10" s="11"/>
    </row>
    <row r="11" spans="2:22" ht="27" customHeight="1">
      <c r="B11" s="254" t="s">
        <v>167</v>
      </c>
      <c r="C11" s="254"/>
      <c r="D11" s="254"/>
      <c r="E11" s="254"/>
      <c r="F11" s="254"/>
      <c r="G11" s="254"/>
      <c r="H11" s="254"/>
      <c r="Q11"/>
      <c r="R11"/>
      <c r="S11"/>
      <c r="T11"/>
      <c r="U11"/>
      <c r="V11"/>
    </row>
    <row r="12" spans="2:22" ht="12" customHeight="1">
      <c r="B12" s="56"/>
      <c r="C12" s="245" t="s">
        <v>192</v>
      </c>
      <c r="D12" s="246"/>
      <c r="E12" s="247"/>
      <c r="F12" s="245" t="s">
        <v>193</v>
      </c>
      <c r="G12" s="246"/>
      <c r="H12" s="247"/>
      <c r="Q12"/>
      <c r="R12"/>
      <c r="S12"/>
      <c r="T12"/>
      <c r="U12"/>
      <c r="V12"/>
    </row>
    <row r="13" spans="2:22" ht="12" customHeight="1">
      <c r="B13" s="58"/>
      <c r="C13" s="248"/>
      <c r="D13" s="249"/>
      <c r="E13" s="250"/>
      <c r="F13" s="248"/>
      <c r="G13" s="249"/>
      <c r="H13" s="250"/>
      <c r="Q13"/>
      <c r="R13"/>
      <c r="S13"/>
      <c r="T13"/>
      <c r="U13"/>
      <c r="V13"/>
    </row>
    <row r="14" spans="2:22" ht="12" customHeight="1">
      <c r="B14" s="58"/>
      <c r="C14" s="248"/>
      <c r="D14" s="249"/>
      <c r="E14" s="250"/>
      <c r="F14" s="248"/>
      <c r="G14" s="249"/>
      <c r="H14" s="250"/>
      <c r="Q14"/>
      <c r="R14"/>
      <c r="S14"/>
      <c r="T14"/>
      <c r="U14"/>
      <c r="V14"/>
    </row>
    <row r="15" spans="2:22" ht="12" customHeight="1">
      <c r="B15" s="59"/>
      <c r="C15" s="251"/>
      <c r="D15" s="252"/>
      <c r="E15" s="253"/>
      <c r="F15" s="251"/>
      <c r="G15" s="252"/>
      <c r="H15" s="253"/>
      <c r="Q15"/>
      <c r="R15"/>
      <c r="S15"/>
      <c r="T15"/>
      <c r="U15"/>
      <c r="V15"/>
    </row>
    <row r="16" spans="2:22" ht="15" customHeight="1">
      <c r="B16" s="116" t="s">
        <v>22</v>
      </c>
      <c r="C16" s="61" t="s">
        <v>42</v>
      </c>
      <c r="D16" s="53" t="s">
        <v>13</v>
      </c>
      <c r="E16" s="53" t="s">
        <v>14</v>
      </c>
      <c r="F16" s="53" t="s">
        <v>15</v>
      </c>
      <c r="G16" s="53" t="s">
        <v>43</v>
      </c>
      <c r="H16" s="53" t="s">
        <v>16</v>
      </c>
      <c r="M16" s="6">
        <v>13</v>
      </c>
      <c r="Q16"/>
      <c r="R16"/>
      <c r="S16"/>
      <c r="T16"/>
      <c r="U16"/>
      <c r="V16"/>
    </row>
    <row r="17" spans="2:22" ht="15" customHeight="1">
      <c r="B17" s="63"/>
      <c r="C17" s="117" t="s">
        <v>19</v>
      </c>
      <c r="D17" s="118" t="s">
        <v>20</v>
      </c>
      <c r="E17" s="118" t="s">
        <v>21</v>
      </c>
      <c r="F17" s="118" t="s">
        <v>19</v>
      </c>
      <c r="G17" s="118" t="s">
        <v>20</v>
      </c>
      <c r="H17" s="118" t="s">
        <v>21</v>
      </c>
      <c r="Q17"/>
      <c r="R17"/>
      <c r="S17"/>
      <c r="T17"/>
      <c r="U17"/>
      <c r="V17"/>
    </row>
    <row r="18" spans="2:22" ht="18" customHeight="1">
      <c r="B18" s="65" t="s">
        <v>150</v>
      </c>
      <c r="C18" s="91">
        <v>258</v>
      </c>
      <c r="D18" s="91">
        <v>253</v>
      </c>
      <c r="E18" s="91">
        <v>103</v>
      </c>
      <c r="F18" s="91">
        <v>301</v>
      </c>
      <c r="G18" s="91">
        <v>791</v>
      </c>
      <c r="H18" s="91">
        <v>281</v>
      </c>
      <c r="K18" s="6" t="s">
        <v>12</v>
      </c>
      <c r="M18" s="6" t="s">
        <v>12</v>
      </c>
      <c r="Q18"/>
      <c r="R18"/>
      <c r="S18"/>
      <c r="T18"/>
      <c r="U18"/>
      <c r="V18"/>
    </row>
    <row r="19" spans="2:22" ht="18" customHeight="1">
      <c r="B19" s="55" t="s">
        <v>0</v>
      </c>
      <c r="C19" s="91">
        <v>324</v>
      </c>
      <c r="D19" s="91">
        <v>205</v>
      </c>
      <c r="E19" s="91">
        <v>22</v>
      </c>
      <c r="F19" s="91">
        <v>43</v>
      </c>
      <c r="G19" s="91">
        <v>43</v>
      </c>
      <c r="H19" s="91">
        <v>8</v>
      </c>
      <c r="Q19"/>
      <c r="R19"/>
      <c r="S19"/>
      <c r="T19"/>
      <c r="U19"/>
      <c r="V19"/>
    </row>
    <row r="20" spans="2:22" ht="18" customHeight="1">
      <c r="B20" s="55" t="s">
        <v>1</v>
      </c>
      <c r="C20" s="91">
        <v>12620</v>
      </c>
      <c r="D20" s="91">
        <v>1970</v>
      </c>
      <c r="E20" s="91">
        <v>71</v>
      </c>
      <c r="F20" s="91">
        <v>497</v>
      </c>
      <c r="G20" s="91">
        <v>398</v>
      </c>
      <c r="H20" s="91">
        <v>41</v>
      </c>
      <c r="Q20"/>
      <c r="R20"/>
      <c r="S20"/>
      <c r="T20"/>
      <c r="U20"/>
      <c r="V20"/>
    </row>
    <row r="21" spans="2:18" ht="18" customHeight="1">
      <c r="B21" s="55" t="s">
        <v>2</v>
      </c>
      <c r="C21" s="91">
        <v>97</v>
      </c>
      <c r="D21" s="91">
        <v>81</v>
      </c>
      <c r="E21" s="91">
        <v>8</v>
      </c>
      <c r="F21" s="91">
        <v>13</v>
      </c>
      <c r="G21" s="91">
        <v>19</v>
      </c>
      <c r="H21" s="91">
        <v>4</v>
      </c>
      <c r="R21" s="6">
        <f aca="true" t="shared" si="0" ref="R21:R29">MIN(LEN(TRIM(C21)),LEN(TRIM(D21)),LEN(TRIM(E21)),LEN(TRIM(F21)),LEN(TRIM(G21)),LEN(TRIM(H21)))</f>
        <v>1</v>
      </c>
    </row>
    <row r="22" spans="2:18" ht="18" customHeight="1">
      <c r="B22" s="55" t="s">
        <v>3</v>
      </c>
      <c r="C22" s="91">
        <v>969</v>
      </c>
      <c r="D22" s="91">
        <v>1593</v>
      </c>
      <c r="E22" s="91">
        <v>169</v>
      </c>
      <c r="F22" s="91">
        <v>203</v>
      </c>
      <c r="G22" s="91">
        <v>480</v>
      </c>
      <c r="H22" s="91">
        <v>83</v>
      </c>
      <c r="R22" s="6">
        <f t="shared" si="0"/>
        <v>2</v>
      </c>
    </row>
    <row r="23" spans="2:18" ht="18" customHeight="1">
      <c r="B23" s="55" t="s">
        <v>4</v>
      </c>
      <c r="C23" s="91">
        <v>117</v>
      </c>
      <c r="D23" s="91">
        <v>68</v>
      </c>
      <c r="E23" s="91">
        <v>17</v>
      </c>
      <c r="F23" s="91">
        <v>47</v>
      </c>
      <c r="G23" s="91">
        <v>67</v>
      </c>
      <c r="H23" s="91">
        <v>23</v>
      </c>
      <c r="R23" s="6">
        <f t="shared" si="0"/>
        <v>2</v>
      </c>
    </row>
    <row r="24" spans="2:18" ht="18" customHeight="1">
      <c r="B24" s="55" t="s">
        <v>5</v>
      </c>
      <c r="C24" s="91">
        <v>3544</v>
      </c>
      <c r="D24" s="91">
        <v>5220</v>
      </c>
      <c r="E24" s="91">
        <v>495</v>
      </c>
      <c r="F24" s="91">
        <v>603</v>
      </c>
      <c r="G24" s="91">
        <v>1130</v>
      </c>
      <c r="H24" s="91">
        <v>138</v>
      </c>
      <c r="R24" s="6">
        <f t="shared" si="0"/>
        <v>3</v>
      </c>
    </row>
    <row r="25" spans="2:18" ht="18" customHeight="1">
      <c r="B25" s="55" t="s">
        <v>6</v>
      </c>
      <c r="C25" s="91">
        <v>7297</v>
      </c>
      <c r="D25" s="91">
        <v>13213</v>
      </c>
      <c r="E25" s="91">
        <v>1182</v>
      </c>
      <c r="F25" s="91">
        <v>948</v>
      </c>
      <c r="G25" s="91">
        <v>2608</v>
      </c>
      <c r="H25" s="91">
        <v>188</v>
      </c>
      <c r="R25" s="6">
        <f t="shared" si="0"/>
        <v>3</v>
      </c>
    </row>
    <row r="26" spans="2:18" ht="18" customHeight="1">
      <c r="B26" s="55" t="s">
        <v>9</v>
      </c>
      <c r="C26" s="91">
        <v>0</v>
      </c>
      <c r="D26" s="91">
        <v>2</v>
      </c>
      <c r="E26" s="91">
        <v>0</v>
      </c>
      <c r="F26" s="91">
        <v>0</v>
      </c>
      <c r="G26" s="91">
        <v>0</v>
      </c>
      <c r="H26" s="91">
        <v>0</v>
      </c>
      <c r="R26" s="6">
        <f t="shared" si="0"/>
        <v>1</v>
      </c>
    </row>
    <row r="27" spans="2:18" ht="18" customHeight="1">
      <c r="B27" s="55" t="s">
        <v>7</v>
      </c>
      <c r="C27" s="91">
        <v>-9</v>
      </c>
      <c r="D27" s="91">
        <v>-9</v>
      </c>
      <c r="E27" s="91">
        <v>-9</v>
      </c>
      <c r="F27" s="91">
        <v>-9</v>
      </c>
      <c r="G27" s="91">
        <v>-9</v>
      </c>
      <c r="H27" s="91">
        <v>-9</v>
      </c>
      <c r="R27" s="6">
        <f t="shared" si="0"/>
        <v>2</v>
      </c>
    </row>
    <row r="28" spans="2:18" ht="18" customHeight="1">
      <c r="B28" s="55" t="s">
        <v>8</v>
      </c>
      <c r="C28" s="91">
        <v>1979</v>
      </c>
      <c r="D28" s="91">
        <v>2112</v>
      </c>
      <c r="E28" s="91">
        <v>273</v>
      </c>
      <c r="F28" s="91">
        <v>491</v>
      </c>
      <c r="G28" s="91">
        <v>857</v>
      </c>
      <c r="H28" s="91">
        <v>232</v>
      </c>
      <c r="R28" s="6">
        <f t="shared" si="0"/>
        <v>3</v>
      </c>
    </row>
    <row r="29" spans="2:18" ht="18" customHeight="1">
      <c r="B29" s="55" t="s">
        <v>10</v>
      </c>
      <c r="C29" s="91">
        <v>39</v>
      </c>
      <c r="D29" s="91">
        <v>85</v>
      </c>
      <c r="E29" s="91">
        <v>10</v>
      </c>
      <c r="F29" s="91">
        <v>18</v>
      </c>
      <c r="G29" s="91">
        <v>34</v>
      </c>
      <c r="H29" s="91">
        <v>5</v>
      </c>
      <c r="R29" s="6">
        <f t="shared" si="0"/>
        <v>1</v>
      </c>
    </row>
    <row r="30" spans="2:18" ht="18" customHeight="1">
      <c r="B30" s="55" t="s">
        <v>95</v>
      </c>
      <c r="C30" s="91">
        <v>-9</v>
      </c>
      <c r="D30" s="92"/>
      <c r="E30" s="92"/>
      <c r="F30" s="91">
        <v>-9</v>
      </c>
      <c r="G30" s="92"/>
      <c r="H30" s="92"/>
      <c r="R30" s="6">
        <f>MIN(LEN(TRIM(C30)),LEN(TRIM(F30)))</f>
        <v>2</v>
      </c>
    </row>
    <row r="31" spans="2:18" ht="18" customHeight="1">
      <c r="B31" s="124" t="s">
        <v>11</v>
      </c>
      <c r="C31" s="91">
        <v>27244</v>
      </c>
      <c r="D31" s="91">
        <v>24802</v>
      </c>
      <c r="E31" s="91">
        <v>2350</v>
      </c>
      <c r="F31" s="91">
        <v>3164</v>
      </c>
      <c r="G31" s="91">
        <v>6427</v>
      </c>
      <c r="H31" s="91">
        <v>1003</v>
      </c>
      <c r="R31" s="6">
        <f>MIN(LEN(TRIM(C31)),LEN(TRIM(D31)),LEN(TRIM(E31)),LEN(TRIM(F31)),LEN(TRIM(G31)),LEN(TRIM(H31)))</f>
        <v>4</v>
      </c>
    </row>
    <row r="32" spans="2:8" ht="24" customHeight="1">
      <c r="B32" s="255" t="s">
        <v>191</v>
      </c>
      <c r="C32" s="255"/>
      <c r="D32" s="255"/>
      <c r="E32" s="255"/>
      <c r="F32" s="255"/>
      <c r="G32" s="255"/>
      <c r="H32" s="255"/>
    </row>
    <row r="33" ht="9" customHeight="1"/>
    <row r="34" ht="12.75">
      <c r="B34" s="8"/>
    </row>
    <row r="35" spans="2:8" ht="13.5" customHeight="1">
      <c r="B35" s="28" t="s">
        <v>49</v>
      </c>
      <c r="C35" s="93">
        <f>MAX(C18,0)+MAX(C19,0)+MAX(C20,0)+MAX(C21,0)+MAX(C22,0)+MAX(C23,0)+MAX(C24,0)+MAX(C25,0)+MAX(C26,0)+MAX(C27,0)+MAX(C28,0)+MAX(C29,0)+MAX(C30,0)</f>
        <v>27244</v>
      </c>
      <c r="D35" s="105">
        <f>MAX(D18,0)+MAX(D19,0)+MAX(D20,0)+MAX(D21,0)+MAX(D22,0)+MAX(D23,0)+MAX(D24,0)+MAX(D25,0)+MAX(D26,0)+MAX(D27,0)+MAX(D28,0)+MAX(D29,0)</f>
        <v>24802</v>
      </c>
      <c r="E35" s="105">
        <f>MAX(E18,0)+MAX(E19,0)+MAX(E20,0)+MAX(E21,0)+MAX(E22,0)+MAX(E23,0)+MAX(E24,0)+MAX(E25,0)+MAX(E26,0)+MAX(E27,0)+MAX(E28,0)+MAX(E29,0)</f>
        <v>2350</v>
      </c>
      <c r="F35" s="93">
        <f>MAX(F18,0)+MAX(F19,0)+MAX(F20,0)+MAX(F21,0)+MAX(F22,0)+MAX(F23,0)+MAX(F24,0)+MAX(F25,0)+MAX(F26,0)+MAX(F27,0)+MAX(F28,0)+MAX(F29,0)+MAX(F30,0)</f>
        <v>3164</v>
      </c>
      <c r="G35" s="105">
        <f>MAX(G18,0)+MAX(G19,0)+MAX(G20,0)+MAX(G21,0)+MAX(G22,0)+MAX(G23,0)+MAX(G24,0)+MAX(G25,0)+MAX(G26,0)+MAX(G27,0)+MAX(G28,0)+MAX(G29,0)</f>
        <v>6427</v>
      </c>
      <c r="H35" s="105">
        <f>MAX(H18,0)+MAX(H19,0)+MAX(H20,0)+MAX(H21,0)+MAX(H22,0)+MAX(H23,0)+MAX(H24,0)+MAX(H25,0)+MAX(H26,0)+MAX(H27,0)+MAX(H28,0)+MAX(H29,0)</f>
        <v>1003</v>
      </c>
    </row>
    <row r="36" spans="2:8" ht="12.75">
      <c r="B36" s="9"/>
      <c r="H36" s="8"/>
    </row>
    <row r="37" ht="12.75">
      <c r="H37" s="38"/>
    </row>
  </sheetData>
  <sheetProtection password="CDE0" sheet="1" objects="1" scenarios="1"/>
  <mergeCells count="5">
    <mergeCell ref="C12:E15"/>
    <mergeCell ref="F12:H15"/>
    <mergeCell ref="D9:F9"/>
    <mergeCell ref="B11:H11"/>
    <mergeCell ref="B32:H32"/>
  </mergeCells>
  <conditionalFormatting sqref="C35:H35">
    <cfRule type="expression" priority="1" dxfId="0" stopIfTrue="1">
      <formula>MAX(C31,0)&lt;&gt;C35</formula>
    </cfRule>
  </conditionalFormatting>
  <conditionalFormatting sqref="C18:H29 C31:H31 C30 F30">
    <cfRule type="expression" priority="2" dxfId="0" stopIfTrue="1">
      <formula>LEN(TRIM(C18))=0</formula>
    </cfRule>
  </conditionalFormatting>
  <conditionalFormatting sqref="D9:F9">
    <cfRule type="expression" priority="3" dxfId="1" stopIfTrue="1">
      <formula>MIN(R18:R31)=0</formula>
    </cfRule>
  </conditionalFormatting>
  <printOptions/>
  <pageMargins left="0.8" right="0.3" top="0.9" bottom="0" header="0.5" footer="0.5"/>
  <pageSetup fitToHeight="1" fitToWidth="1" horizontalDpi="600" verticalDpi="600" orientation="landscape" scale="80" r:id="rId1"/>
  <headerFooter alignWithMargins="0">
    <oddFooter>&amp;L&amp;8
CURRENT DATE: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6.421875" style="6" customWidth="1"/>
    <col min="2" max="2" width="30.421875" style="6" customWidth="1"/>
    <col min="3" max="5" width="20.8515625" style="120" customWidth="1"/>
    <col min="6" max="8" width="21.421875" style="6" customWidth="1"/>
    <col min="9" max="11" width="9.140625" style="6" customWidth="1"/>
    <col min="12" max="12" width="7.57421875" style="6" customWidth="1"/>
    <col min="13" max="13" width="4.140625" style="6" hidden="1" customWidth="1"/>
    <col min="14" max="14" width="8.8515625" style="6" customWidth="1"/>
    <col min="15" max="17" width="9.140625" style="6" customWidth="1"/>
    <col min="18" max="18" width="9.140625" style="6" hidden="1" customWidth="1"/>
    <col min="19" max="16384" width="9.140625" style="6" customWidth="1"/>
  </cols>
  <sheetData>
    <row r="1" spans="1:8" s="8" customFormat="1" ht="15" customHeight="1">
      <c r="A1" s="149" t="s">
        <v>221</v>
      </c>
      <c r="C1" s="135"/>
      <c r="D1" s="135"/>
      <c r="E1" s="135"/>
      <c r="F1" s="12"/>
      <c r="H1" s="28" t="s">
        <v>72</v>
      </c>
    </row>
    <row r="2" spans="1:8" s="8" customFormat="1" ht="12.75" customHeight="1">
      <c r="A2" s="12"/>
      <c r="C2" s="135"/>
      <c r="D2" s="120"/>
      <c r="E2" s="134"/>
      <c r="F2" s="12"/>
      <c r="H2" s="12"/>
    </row>
    <row r="3" spans="1:9" s="8" customFormat="1" ht="9" customHeight="1">
      <c r="A3" s="12"/>
      <c r="C3" s="120"/>
      <c r="D3" s="120"/>
      <c r="E3" s="134"/>
      <c r="F3" s="29"/>
      <c r="G3"/>
      <c r="H3"/>
      <c r="I3"/>
    </row>
    <row r="4" spans="1:9" s="8" customFormat="1" ht="12.75" customHeight="1">
      <c r="A4" s="12"/>
      <c r="C4" s="120"/>
      <c r="D4" s="120"/>
      <c r="E4" s="134" t="s">
        <v>23</v>
      </c>
      <c r="F4" s="12"/>
      <c r="G4"/>
      <c r="H4"/>
      <c r="I4"/>
    </row>
    <row r="5" spans="1:9" s="8" customFormat="1" ht="12.75" customHeight="1">
      <c r="A5" s="12"/>
      <c r="C5" s="120"/>
      <c r="D5" s="120"/>
      <c r="E5" s="134" t="s">
        <v>50</v>
      </c>
      <c r="F5" s="12"/>
      <c r="G5"/>
      <c r="H5"/>
      <c r="I5"/>
    </row>
    <row r="6" spans="2:9" s="8" customFormat="1" ht="12.75" customHeight="1">
      <c r="B6" s="12"/>
      <c r="C6" s="120"/>
      <c r="D6" s="120"/>
      <c r="E6" s="134"/>
      <c r="F6" s="29"/>
      <c r="G6"/>
      <c r="H6"/>
      <c r="I6"/>
    </row>
    <row r="7" spans="2:9" s="8" customFormat="1" ht="12.75" customHeight="1">
      <c r="B7" s="12"/>
      <c r="C7" s="120"/>
      <c r="D7" s="120"/>
      <c r="E7" s="134" t="str">
        <f>PAGE1!C7</f>
        <v>Reporting Date:</v>
      </c>
      <c r="F7" s="29"/>
      <c r="G7"/>
      <c r="H7"/>
      <c r="I7"/>
    </row>
    <row r="8" spans="2:9" s="8" customFormat="1" ht="9" customHeight="1">
      <c r="B8" s="12"/>
      <c r="C8" s="120"/>
      <c r="D8" s="120"/>
      <c r="E8" s="120"/>
      <c r="F8" s="29"/>
      <c r="G8"/>
      <c r="H8"/>
      <c r="I8"/>
    </row>
    <row r="9" spans="2:9" ht="12" customHeight="1">
      <c r="B9" s="48"/>
      <c r="C9" s="135"/>
      <c r="D9" s="205" t="s">
        <v>108</v>
      </c>
      <c r="E9" s="205"/>
      <c r="F9" s="205"/>
      <c r="G9"/>
      <c r="H9"/>
      <c r="I9"/>
    </row>
    <row r="10" spans="2:8" ht="12.75">
      <c r="B10" s="48"/>
      <c r="C10" s="135"/>
      <c r="D10" s="135"/>
      <c r="E10" s="135"/>
      <c r="F10" s="49"/>
      <c r="G10" s="49"/>
      <c r="H10" s="49"/>
    </row>
    <row r="11" spans="2:8" ht="15" customHeight="1">
      <c r="B11" s="110"/>
      <c r="D11" s="135"/>
      <c r="E11" s="135"/>
      <c r="F11" s="30"/>
      <c r="G11" s="30"/>
      <c r="H11" s="30"/>
    </row>
    <row r="12" spans="2:25" ht="12" customHeight="1">
      <c r="B12" s="56"/>
      <c r="C12" s="245" t="s">
        <v>194</v>
      </c>
      <c r="D12" s="246"/>
      <c r="E12" s="247"/>
      <c r="F12" s="170" t="s">
        <v>195</v>
      </c>
      <c r="G12" s="256"/>
      <c r="H12" s="158"/>
      <c r="Q12"/>
      <c r="R12"/>
      <c r="S12"/>
      <c r="T12"/>
      <c r="U12"/>
      <c r="V12"/>
      <c r="W12"/>
      <c r="X12"/>
      <c r="Y12"/>
    </row>
    <row r="13" spans="2:25" ht="12" customHeight="1">
      <c r="B13" s="58"/>
      <c r="C13" s="248"/>
      <c r="D13" s="249"/>
      <c r="E13" s="250"/>
      <c r="F13" s="202"/>
      <c r="G13" s="257"/>
      <c r="H13" s="201"/>
      <c r="Q13"/>
      <c r="R13"/>
      <c r="S13"/>
      <c r="T13"/>
      <c r="U13"/>
      <c r="V13"/>
      <c r="W13"/>
      <c r="X13"/>
      <c r="Y13"/>
    </row>
    <row r="14" spans="2:25" ht="12" customHeight="1">
      <c r="B14" s="59" t="s">
        <v>12</v>
      </c>
      <c r="C14" s="251"/>
      <c r="D14" s="252"/>
      <c r="E14" s="253"/>
      <c r="F14" s="258"/>
      <c r="G14" s="259"/>
      <c r="H14" s="260"/>
      <c r="Q14"/>
      <c r="R14"/>
      <c r="S14"/>
      <c r="T14"/>
      <c r="U14"/>
      <c r="V14"/>
      <c r="W14"/>
      <c r="X14"/>
      <c r="Y14"/>
    </row>
    <row r="15" spans="2:25" ht="15" customHeight="1">
      <c r="B15" s="116" t="s">
        <v>22</v>
      </c>
      <c r="C15" s="136" t="s">
        <v>17</v>
      </c>
      <c r="D15" s="137" t="s">
        <v>18</v>
      </c>
      <c r="E15" s="137" t="s">
        <v>44</v>
      </c>
      <c r="F15" s="53" t="s">
        <v>26</v>
      </c>
      <c r="G15" s="62" t="s">
        <v>27</v>
      </c>
      <c r="H15" s="53" t="s">
        <v>28</v>
      </c>
      <c r="Q15"/>
      <c r="R15"/>
      <c r="S15"/>
      <c r="T15"/>
      <c r="U15"/>
      <c r="V15"/>
      <c r="W15"/>
      <c r="X15"/>
      <c r="Y15"/>
    </row>
    <row r="16" spans="2:25" ht="15" customHeight="1">
      <c r="B16" s="63"/>
      <c r="C16" s="138" t="s">
        <v>19</v>
      </c>
      <c r="D16" s="139" t="s">
        <v>20</v>
      </c>
      <c r="E16" s="139" t="s">
        <v>21</v>
      </c>
      <c r="F16" s="118" t="s">
        <v>19</v>
      </c>
      <c r="G16" s="118" t="s">
        <v>20</v>
      </c>
      <c r="H16" s="118" t="s">
        <v>21</v>
      </c>
      <c r="M16" s="6">
        <v>14</v>
      </c>
      <c r="Q16"/>
      <c r="R16"/>
      <c r="S16"/>
      <c r="T16"/>
      <c r="U16"/>
      <c r="V16"/>
      <c r="W16"/>
      <c r="X16"/>
      <c r="Y16"/>
    </row>
    <row r="17" spans="2:25" ht="18" customHeight="1">
      <c r="B17" s="65" t="s">
        <v>150</v>
      </c>
      <c r="C17" s="140">
        <v>616</v>
      </c>
      <c r="D17" s="140">
        <v>936</v>
      </c>
      <c r="E17" s="140">
        <v>334</v>
      </c>
      <c r="F17" s="91">
        <v>6</v>
      </c>
      <c r="G17" s="91">
        <v>21</v>
      </c>
      <c r="H17" s="91">
        <v>19</v>
      </c>
      <c r="K17" s="6" t="s">
        <v>12</v>
      </c>
      <c r="M17" s="6" t="s">
        <v>12</v>
      </c>
      <c r="Q17"/>
      <c r="R17"/>
      <c r="S17"/>
      <c r="T17"/>
      <c r="U17"/>
      <c r="V17"/>
      <c r="W17"/>
      <c r="X17"/>
      <c r="Y17"/>
    </row>
    <row r="18" spans="2:25" ht="18" customHeight="1">
      <c r="B18" s="55" t="s">
        <v>0</v>
      </c>
      <c r="C18" s="140">
        <v>55</v>
      </c>
      <c r="D18" s="140">
        <v>22</v>
      </c>
      <c r="E18" s="140">
        <v>3</v>
      </c>
      <c r="F18" s="91">
        <v>22</v>
      </c>
      <c r="G18" s="91">
        <v>19</v>
      </c>
      <c r="H18" s="91">
        <v>8</v>
      </c>
      <c r="Q18"/>
      <c r="R18"/>
      <c r="S18"/>
      <c r="T18"/>
      <c r="U18"/>
      <c r="V18"/>
      <c r="W18"/>
      <c r="X18"/>
      <c r="Y18"/>
    </row>
    <row r="19" spans="2:25" ht="18" customHeight="1">
      <c r="B19" s="55" t="s">
        <v>1</v>
      </c>
      <c r="C19" s="140">
        <v>318</v>
      </c>
      <c r="D19" s="140">
        <v>81</v>
      </c>
      <c r="E19" s="140">
        <v>11</v>
      </c>
      <c r="F19" s="91">
        <v>6</v>
      </c>
      <c r="G19" s="91">
        <v>3</v>
      </c>
      <c r="H19" s="91">
        <v>0</v>
      </c>
      <c r="Q19"/>
      <c r="R19"/>
      <c r="S19"/>
      <c r="T19"/>
      <c r="U19"/>
      <c r="V19"/>
      <c r="W19"/>
      <c r="X19"/>
      <c r="Y19"/>
    </row>
    <row r="20" spans="2:18" ht="18" customHeight="1">
      <c r="B20" s="55" t="s">
        <v>2</v>
      </c>
      <c r="C20" s="140">
        <v>26</v>
      </c>
      <c r="D20" s="140">
        <v>23</v>
      </c>
      <c r="E20" s="140">
        <v>7</v>
      </c>
      <c r="F20" s="91">
        <v>0</v>
      </c>
      <c r="G20" s="91">
        <v>0</v>
      </c>
      <c r="H20" s="91">
        <v>4</v>
      </c>
      <c r="R20" s="6">
        <f aca="true" t="shared" si="0" ref="R20:R28">MIN(LEN(TRIM(C20)),LEN(TRIM(D20)),LEN(TRIM(E20)),LEN(TRIM(F20)),LEN(TRIM(G20)),LEN(TRIM(H20)))</f>
        <v>1</v>
      </c>
    </row>
    <row r="21" spans="2:18" ht="18" customHeight="1">
      <c r="B21" s="55" t="s">
        <v>3</v>
      </c>
      <c r="C21" s="140">
        <v>458</v>
      </c>
      <c r="D21" s="140">
        <v>357</v>
      </c>
      <c r="E21" s="140">
        <v>24</v>
      </c>
      <c r="F21" s="91">
        <v>67</v>
      </c>
      <c r="G21" s="91">
        <v>153</v>
      </c>
      <c r="H21" s="91">
        <v>11</v>
      </c>
      <c r="R21" s="6">
        <f t="shared" si="0"/>
        <v>2</v>
      </c>
    </row>
    <row r="22" spans="2:18" ht="18" customHeight="1">
      <c r="B22" s="55" t="s">
        <v>4</v>
      </c>
      <c r="C22" s="140">
        <v>126</v>
      </c>
      <c r="D22" s="140">
        <v>115</v>
      </c>
      <c r="E22" s="140">
        <v>39</v>
      </c>
      <c r="F22" s="91">
        <v>0</v>
      </c>
      <c r="G22" s="91">
        <v>1</v>
      </c>
      <c r="H22" s="91">
        <v>7</v>
      </c>
      <c r="R22" s="6">
        <f t="shared" si="0"/>
        <v>1</v>
      </c>
    </row>
    <row r="23" spans="2:18" ht="18" customHeight="1">
      <c r="B23" s="55" t="s">
        <v>5</v>
      </c>
      <c r="C23" s="140">
        <v>649</v>
      </c>
      <c r="D23" s="140">
        <v>416</v>
      </c>
      <c r="E23" s="140">
        <v>68</v>
      </c>
      <c r="F23" s="91">
        <v>40</v>
      </c>
      <c r="G23" s="91">
        <v>69</v>
      </c>
      <c r="H23" s="91">
        <v>6</v>
      </c>
      <c r="R23" s="6">
        <f t="shared" si="0"/>
        <v>1</v>
      </c>
    </row>
    <row r="24" spans="2:18" ht="18" customHeight="1">
      <c r="B24" s="55" t="s">
        <v>6</v>
      </c>
      <c r="C24" s="140">
        <v>76</v>
      </c>
      <c r="D24" s="140">
        <v>189</v>
      </c>
      <c r="E24" s="140">
        <v>23</v>
      </c>
      <c r="F24" s="91">
        <v>5</v>
      </c>
      <c r="G24" s="91">
        <v>27</v>
      </c>
      <c r="H24" s="91">
        <v>4</v>
      </c>
      <c r="R24" s="6">
        <f t="shared" si="0"/>
        <v>1</v>
      </c>
    </row>
    <row r="25" spans="2:18" ht="18" customHeight="1">
      <c r="B25" s="55" t="s">
        <v>9</v>
      </c>
      <c r="C25" s="140">
        <v>0</v>
      </c>
      <c r="D25" s="140">
        <v>3</v>
      </c>
      <c r="E25" s="140">
        <v>0</v>
      </c>
      <c r="F25" s="91">
        <v>0</v>
      </c>
      <c r="G25" s="91">
        <v>0</v>
      </c>
      <c r="H25" s="91">
        <v>0</v>
      </c>
      <c r="R25" s="6">
        <f t="shared" si="0"/>
        <v>1</v>
      </c>
    </row>
    <row r="26" spans="2:18" ht="18" customHeight="1">
      <c r="B26" s="55" t="s">
        <v>7</v>
      </c>
      <c r="C26" s="140">
        <v>-9</v>
      </c>
      <c r="D26" s="140">
        <v>-9</v>
      </c>
      <c r="E26" s="140">
        <v>-9</v>
      </c>
      <c r="F26" s="91">
        <v>-9</v>
      </c>
      <c r="G26" s="91">
        <v>-9</v>
      </c>
      <c r="H26" s="91">
        <v>-9</v>
      </c>
      <c r="R26" s="6">
        <f t="shared" si="0"/>
        <v>2</v>
      </c>
    </row>
    <row r="27" spans="2:18" ht="18" customHeight="1">
      <c r="B27" s="55" t="s">
        <v>8</v>
      </c>
      <c r="C27" s="140">
        <v>1445</v>
      </c>
      <c r="D27" s="140">
        <v>865</v>
      </c>
      <c r="E27" s="140">
        <v>196</v>
      </c>
      <c r="F27" s="91">
        <v>30</v>
      </c>
      <c r="G27" s="91">
        <v>62</v>
      </c>
      <c r="H27" s="91">
        <v>34</v>
      </c>
      <c r="R27" s="6">
        <f t="shared" si="0"/>
        <v>2</v>
      </c>
    </row>
    <row r="28" spans="2:18" ht="18" customHeight="1">
      <c r="B28" s="55" t="s">
        <v>10</v>
      </c>
      <c r="C28" s="140">
        <v>22</v>
      </c>
      <c r="D28" s="140">
        <v>16</v>
      </c>
      <c r="E28" s="140">
        <v>8</v>
      </c>
      <c r="F28" s="91">
        <v>0</v>
      </c>
      <c r="G28" s="91">
        <v>0</v>
      </c>
      <c r="H28" s="91">
        <v>0</v>
      </c>
      <c r="R28" s="6">
        <f t="shared" si="0"/>
        <v>1</v>
      </c>
    </row>
    <row r="29" spans="2:18" ht="18" customHeight="1">
      <c r="B29" s="55" t="s">
        <v>95</v>
      </c>
      <c r="C29" s="140">
        <v>-9</v>
      </c>
      <c r="D29" s="141"/>
      <c r="E29" s="141"/>
      <c r="F29" s="91">
        <v>-9</v>
      </c>
      <c r="G29" s="92"/>
      <c r="H29" s="92"/>
      <c r="R29" s="6">
        <f>MIN(LEN(TRIM(C29)),LEN(TRIM(F29)))</f>
        <v>2</v>
      </c>
    </row>
    <row r="30" spans="2:18" ht="18" customHeight="1">
      <c r="B30" s="124" t="s">
        <v>11</v>
      </c>
      <c r="C30" s="140">
        <v>3791</v>
      </c>
      <c r="D30" s="140">
        <v>3023</v>
      </c>
      <c r="E30" s="140">
        <v>713</v>
      </c>
      <c r="F30" s="91">
        <v>176</v>
      </c>
      <c r="G30" s="91">
        <v>355</v>
      </c>
      <c r="H30" s="91">
        <v>93</v>
      </c>
      <c r="R30" s="6">
        <f>MIN(LEN(TRIM(C30)),LEN(TRIM(D30)),LEN(TRIM(E30)),LEN(TRIM(F30)),LEN(TRIM(G30)),LEN(TRIM(H30)))</f>
        <v>2</v>
      </c>
    </row>
    <row r="31" spans="2:8" ht="15" customHeight="1">
      <c r="B31" s="27" t="s">
        <v>168</v>
      </c>
      <c r="C31" s="142"/>
      <c r="D31" s="142"/>
      <c r="E31" s="142"/>
      <c r="F31" s="10"/>
      <c r="G31" s="10"/>
      <c r="H31" s="10"/>
    </row>
    <row r="32" spans="3:5" ht="12.75">
      <c r="C32" s="133"/>
      <c r="D32" s="133"/>
      <c r="E32" s="133"/>
    </row>
    <row r="33" spans="2:5" ht="12.75">
      <c r="B33" s="8"/>
      <c r="C33" s="133"/>
      <c r="D33" s="133"/>
      <c r="E33" s="133"/>
    </row>
    <row r="34" spans="2:8" ht="14.25" customHeight="1">
      <c r="B34" s="28" t="s">
        <v>49</v>
      </c>
      <c r="C34" s="132">
        <f>MAX(C17,0)+MAX(C18,0)+MAX(C19,0)+MAX(C20,0)+MAX(C21,0)+MAX(C22,0)+MAX(C23,0)+MAX(C24,0)+MAX(C25,0)+MAX(C26,0)+MAX(C27,0)+MAX(C28,0)+MAX(C29,0)</f>
        <v>3791</v>
      </c>
      <c r="D34" s="143">
        <f>MAX(D17,0)+MAX(D18,0)+MAX(D19,0)+MAX(D20,0)+MAX(D21,0)+MAX(D22,0)+MAX(D23,0)+MAX(D24,0)+MAX(D25,0)+MAX(D26,0)+MAX(D27,0)+MAX(D28,0)</f>
        <v>3023</v>
      </c>
      <c r="E34" s="143">
        <f>MAX(E17,0)+MAX(E18,0)+MAX(E19,0)+MAX(E20,0)+MAX(E21,0)+MAX(E22,0)+MAX(E23,0)+MAX(E24,0)+MAX(E25,0)+MAX(E26,0)+MAX(E27,0)+MAX(E28,0)</f>
        <v>713</v>
      </c>
      <c r="F34" s="93">
        <f>MAX(F17,0)+MAX(F18,0)+MAX(F19,0)+MAX(F20,0)+MAX(F21,0)+MAX(F22,0)+MAX(F23,0)+MAX(F24,0)+MAX(F25,0)+MAX(F26,0)+MAX(F27,0)+MAX(F28,0)+MAX(F29,0)</f>
        <v>176</v>
      </c>
      <c r="G34" s="105">
        <f>MAX(G17,0)+MAX(G18,0)+MAX(G19,0)+MAX(G20,0)+MAX(G21,0)+MAX(G22,0)+MAX(G23,0)+MAX(G24,0)+MAX(G25,0)+MAX(G26,0)+MAX(G27,0)+MAX(G28,0)</f>
        <v>355</v>
      </c>
      <c r="H34" s="105">
        <f>MAX(H17,0)+MAX(H18,0)+MAX(H19,0)+MAX(H20,0)+MAX(H21,0)+MAX(H22,0)+MAX(H23,0)+MAX(H24,0)+MAX(H25,0)+MAX(H26,0)+MAX(H27,0)+MAX(H28,0)</f>
        <v>93</v>
      </c>
    </row>
    <row r="35" spans="2:8" ht="12.75">
      <c r="B35" s="9"/>
      <c r="H35" s="8"/>
    </row>
    <row r="36" ht="12.75">
      <c r="H36" s="38"/>
    </row>
  </sheetData>
  <sheetProtection password="CDE0" sheet="1" objects="1" scenarios="1"/>
  <mergeCells count="3">
    <mergeCell ref="D9:F9"/>
    <mergeCell ref="C12:E14"/>
    <mergeCell ref="F12:H14"/>
  </mergeCells>
  <conditionalFormatting sqref="C34:H34">
    <cfRule type="expression" priority="1" dxfId="0" stopIfTrue="1">
      <formula>MAX(C30,0)&lt;&gt;C34</formula>
    </cfRule>
  </conditionalFormatting>
  <conditionalFormatting sqref="C17:H28 C30:H30 C29 F29">
    <cfRule type="expression" priority="2" dxfId="0" stopIfTrue="1">
      <formula>LEN(TRIM(C17))=0</formula>
    </cfRule>
  </conditionalFormatting>
  <conditionalFormatting sqref="D9:F9">
    <cfRule type="expression" priority="3" dxfId="1" stopIfTrue="1">
      <formula>MIN(R17:R30)=0</formula>
    </cfRule>
  </conditionalFormatting>
  <printOptions/>
  <pageMargins left="0.8" right="0.3" top="0.9" bottom="0" header="0.5" footer="0.5"/>
  <pageSetup fitToHeight="1" fitToWidth="1" horizontalDpi="600" verticalDpi="600" orientation="landscape" scale="74" r:id="rId1"/>
  <headerFooter alignWithMargins="0">
    <oddFooter>&amp;L&amp;8
CURRENT DATE: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6.421875" style="6" customWidth="1"/>
    <col min="2" max="2" width="30.42187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1875" style="6" customWidth="1"/>
    <col min="9" max="11" width="9.140625" style="6" customWidth="1"/>
    <col min="12" max="12" width="9.00390625" style="6" customWidth="1"/>
    <col min="13" max="13" width="4.00390625" style="6" hidden="1" customWidth="1"/>
    <col min="14" max="14" width="8.8515625" style="6" customWidth="1"/>
    <col min="15" max="17" width="9.140625" style="6" customWidth="1"/>
    <col min="18" max="18" width="9.140625" style="6" hidden="1" customWidth="1"/>
    <col min="19" max="16384" width="9.140625" style="6" customWidth="1"/>
  </cols>
  <sheetData>
    <row r="1" spans="1:8" s="8" customFormat="1" ht="9" customHeight="1">
      <c r="A1" s="149" t="s">
        <v>221</v>
      </c>
      <c r="C1" s="12"/>
      <c r="D1" s="12"/>
      <c r="E1" s="12"/>
      <c r="F1" s="12"/>
      <c r="H1" s="28" t="s">
        <v>71</v>
      </c>
    </row>
    <row r="2" spans="1:8" s="8" customFormat="1" ht="9" customHeight="1">
      <c r="A2" s="12"/>
      <c r="C2" s="12"/>
      <c r="E2" s="29"/>
      <c r="F2" s="12"/>
      <c r="H2" s="12"/>
    </row>
    <row r="3" spans="1:9" s="8" customFormat="1" ht="9" customHeight="1">
      <c r="A3" s="12"/>
      <c r="E3" s="29"/>
      <c r="F3" s="29"/>
      <c r="G3"/>
      <c r="H3"/>
      <c r="I3"/>
    </row>
    <row r="4" spans="1:9" s="8" customFormat="1" ht="9" customHeight="1">
      <c r="A4" s="12"/>
      <c r="E4" s="29" t="s">
        <v>23</v>
      </c>
      <c r="F4" s="12"/>
      <c r="G4"/>
      <c r="H4"/>
      <c r="I4"/>
    </row>
    <row r="5" spans="1:9" s="8" customFormat="1" ht="9" customHeight="1">
      <c r="A5" s="12"/>
      <c r="E5" s="29" t="s">
        <v>50</v>
      </c>
      <c r="F5" s="12"/>
      <c r="G5"/>
      <c r="H5"/>
      <c r="I5"/>
    </row>
    <row r="6" spans="2:9" s="8" customFormat="1" ht="9" customHeight="1">
      <c r="B6" s="12"/>
      <c r="E6" s="29"/>
      <c r="F6" s="29"/>
      <c r="G6"/>
      <c r="H6"/>
      <c r="I6"/>
    </row>
    <row r="7" spans="2:9" s="8" customFormat="1" ht="9" customHeight="1">
      <c r="B7" s="12"/>
      <c r="E7" s="112" t="str">
        <f>PAGE1!C7</f>
        <v>Reporting Date:</v>
      </c>
      <c r="F7" s="29"/>
      <c r="G7"/>
      <c r="H7"/>
      <c r="I7"/>
    </row>
    <row r="8" spans="2:9" ht="9" customHeight="1">
      <c r="B8" s="48"/>
      <c r="C8" s="49"/>
      <c r="E8" s="49"/>
      <c r="F8" s="49"/>
      <c r="G8"/>
      <c r="H8"/>
      <c r="I8"/>
    </row>
    <row r="9" spans="2:22" ht="12" customHeight="1">
      <c r="B9" s="48"/>
      <c r="C9" s="49"/>
      <c r="D9" s="205" t="s">
        <v>108</v>
      </c>
      <c r="E9" s="205"/>
      <c r="F9" s="205"/>
      <c r="G9"/>
      <c r="H9"/>
      <c r="I9"/>
      <c r="P9"/>
      <c r="Q9"/>
      <c r="R9"/>
      <c r="S9"/>
      <c r="T9"/>
      <c r="U9"/>
      <c r="V9"/>
    </row>
    <row r="10" spans="2:22" ht="12.75">
      <c r="B10" s="48"/>
      <c r="C10" s="49"/>
      <c r="D10" s="49"/>
      <c r="E10" s="49"/>
      <c r="F10" s="49"/>
      <c r="G10" s="49"/>
      <c r="H10" s="49"/>
      <c r="P10"/>
      <c r="Q10"/>
      <c r="R10"/>
      <c r="S10"/>
      <c r="T10"/>
      <c r="U10"/>
      <c r="V10"/>
    </row>
    <row r="11" spans="2:22" ht="13.5" customHeight="1">
      <c r="B11" s="110" t="s">
        <v>70</v>
      </c>
      <c r="D11" s="30"/>
      <c r="E11" s="30"/>
      <c r="F11" s="30"/>
      <c r="G11" s="30"/>
      <c r="H11" s="30"/>
      <c r="P11"/>
      <c r="Q11"/>
      <c r="R11"/>
      <c r="S11"/>
      <c r="T11"/>
      <c r="U11"/>
      <c r="V11"/>
    </row>
    <row r="12" spans="2:22" ht="13.5" customHeight="1">
      <c r="B12" s="64"/>
      <c r="C12" s="245" t="s">
        <v>196</v>
      </c>
      <c r="D12" s="246"/>
      <c r="E12" s="247"/>
      <c r="F12" s="245" t="s">
        <v>197</v>
      </c>
      <c r="G12" s="246"/>
      <c r="H12" s="247"/>
      <c r="P12"/>
      <c r="Q12"/>
      <c r="R12"/>
      <c r="S12"/>
      <c r="T12"/>
      <c r="U12"/>
      <c r="V12"/>
    </row>
    <row r="13" spans="2:22" ht="12" customHeight="1">
      <c r="B13" s="58"/>
      <c r="C13" s="248"/>
      <c r="D13" s="249"/>
      <c r="E13" s="250"/>
      <c r="F13" s="248"/>
      <c r="G13" s="249"/>
      <c r="H13" s="250"/>
      <c r="P13"/>
      <c r="Q13"/>
      <c r="R13"/>
      <c r="S13"/>
      <c r="T13"/>
      <c r="U13"/>
      <c r="V13"/>
    </row>
    <row r="14" spans="2:22" ht="12" customHeight="1">
      <c r="B14" s="59"/>
      <c r="C14" s="251"/>
      <c r="D14" s="252"/>
      <c r="E14" s="253"/>
      <c r="F14" s="251"/>
      <c r="G14" s="252"/>
      <c r="H14" s="253"/>
      <c r="P14"/>
      <c r="Q14"/>
      <c r="R14"/>
      <c r="S14"/>
      <c r="T14"/>
      <c r="U14"/>
      <c r="V14"/>
    </row>
    <row r="15" spans="2:22" ht="15" customHeight="1">
      <c r="B15" s="116" t="s">
        <v>22</v>
      </c>
      <c r="C15" s="61" t="s">
        <v>45</v>
      </c>
      <c r="D15" s="53" t="s">
        <v>29</v>
      </c>
      <c r="E15" s="53" t="s">
        <v>30</v>
      </c>
      <c r="F15" s="53" t="s">
        <v>31</v>
      </c>
      <c r="G15" s="53" t="s">
        <v>46</v>
      </c>
      <c r="H15" s="53" t="s">
        <v>32</v>
      </c>
      <c r="M15" s="6">
        <v>15</v>
      </c>
      <c r="P15"/>
      <c r="Q15"/>
      <c r="R15"/>
      <c r="S15"/>
      <c r="T15"/>
      <c r="U15"/>
      <c r="V15"/>
    </row>
    <row r="16" spans="2:22" ht="15" customHeight="1">
      <c r="B16" s="63"/>
      <c r="C16" s="117" t="s">
        <v>19</v>
      </c>
      <c r="D16" s="118" t="s">
        <v>20</v>
      </c>
      <c r="E16" s="118" t="s">
        <v>21</v>
      </c>
      <c r="F16" s="118" t="s">
        <v>19</v>
      </c>
      <c r="G16" s="118" t="s">
        <v>20</v>
      </c>
      <c r="H16" s="118" t="s">
        <v>21</v>
      </c>
      <c r="P16"/>
      <c r="Q16"/>
      <c r="R16"/>
      <c r="S16"/>
      <c r="T16"/>
      <c r="U16"/>
      <c r="V16"/>
    </row>
    <row r="17" spans="2:22" ht="18" customHeight="1">
      <c r="B17" s="55" t="s">
        <v>150</v>
      </c>
      <c r="C17" s="91">
        <v>0</v>
      </c>
      <c r="D17" s="91">
        <v>0</v>
      </c>
      <c r="E17" s="91">
        <v>0</v>
      </c>
      <c r="F17" s="91">
        <v>5</v>
      </c>
      <c r="G17" s="91">
        <v>5</v>
      </c>
      <c r="H17" s="91">
        <v>8</v>
      </c>
      <c r="K17" s="6" t="s">
        <v>12</v>
      </c>
      <c r="M17" s="6" t="s">
        <v>12</v>
      </c>
      <c r="P17"/>
      <c r="Q17"/>
      <c r="R17"/>
      <c r="S17"/>
      <c r="T17"/>
      <c r="U17"/>
      <c r="V17"/>
    </row>
    <row r="18" spans="2:22" ht="18" customHeight="1">
      <c r="B18" s="55" t="s">
        <v>0</v>
      </c>
      <c r="C18" s="91">
        <v>1</v>
      </c>
      <c r="D18" s="91">
        <v>41</v>
      </c>
      <c r="E18" s="91">
        <v>16</v>
      </c>
      <c r="F18" s="91">
        <v>1</v>
      </c>
      <c r="G18" s="91">
        <v>0</v>
      </c>
      <c r="H18" s="91">
        <v>0</v>
      </c>
      <c r="P18"/>
      <c r="Q18"/>
      <c r="R18"/>
      <c r="S18"/>
      <c r="T18"/>
      <c r="U18"/>
      <c r="V18"/>
    </row>
    <row r="19" spans="2:18" ht="18" customHeight="1">
      <c r="B19" s="55" t="s">
        <v>1</v>
      </c>
      <c r="C19" s="91">
        <v>0</v>
      </c>
      <c r="D19" s="91">
        <v>0</v>
      </c>
      <c r="E19" s="91">
        <v>0</v>
      </c>
      <c r="F19" s="91">
        <v>2</v>
      </c>
      <c r="G19" s="91">
        <v>2</v>
      </c>
      <c r="H19" s="91">
        <v>1</v>
      </c>
      <c r="R19" s="6">
        <f aca="true" t="shared" si="0" ref="R19:R28">MIN(LEN(TRIM(C19)),LEN(TRIM(D19)),LEN(TRIM(E19)),LEN(TRIM(F19)),LEN(TRIM(G19)),LEN(TRIM(H19)))</f>
        <v>1</v>
      </c>
    </row>
    <row r="20" spans="2:18" ht="18" customHeight="1">
      <c r="B20" s="55" t="s">
        <v>2</v>
      </c>
      <c r="C20" s="91">
        <v>0</v>
      </c>
      <c r="D20" s="91">
        <v>4</v>
      </c>
      <c r="E20" s="91">
        <v>1</v>
      </c>
      <c r="F20" s="91">
        <v>1</v>
      </c>
      <c r="G20" s="91">
        <v>0</v>
      </c>
      <c r="H20" s="91">
        <v>0</v>
      </c>
      <c r="R20" s="6">
        <f t="shared" si="0"/>
        <v>1</v>
      </c>
    </row>
    <row r="21" spans="2:18" ht="18" customHeight="1">
      <c r="B21" s="55" t="s">
        <v>3</v>
      </c>
      <c r="C21" s="91">
        <v>0</v>
      </c>
      <c r="D21" s="91">
        <v>2</v>
      </c>
      <c r="E21" s="91">
        <v>0</v>
      </c>
      <c r="F21" s="91">
        <v>10</v>
      </c>
      <c r="G21" s="91">
        <v>26</v>
      </c>
      <c r="H21" s="91">
        <v>5</v>
      </c>
      <c r="R21" s="6">
        <f t="shared" si="0"/>
        <v>1</v>
      </c>
    </row>
    <row r="22" spans="2:18" ht="18" customHeight="1">
      <c r="B22" s="55" t="s">
        <v>4</v>
      </c>
      <c r="C22" s="91">
        <v>2</v>
      </c>
      <c r="D22" s="91">
        <v>0</v>
      </c>
      <c r="E22" s="91">
        <v>1</v>
      </c>
      <c r="F22" s="91">
        <v>7</v>
      </c>
      <c r="G22" s="91">
        <v>7</v>
      </c>
      <c r="H22" s="91">
        <v>1</v>
      </c>
      <c r="R22" s="6">
        <f t="shared" si="0"/>
        <v>1</v>
      </c>
    </row>
    <row r="23" spans="2:18" ht="18" customHeight="1">
      <c r="B23" s="55" t="s">
        <v>5</v>
      </c>
      <c r="C23" s="91">
        <v>3</v>
      </c>
      <c r="D23" s="91">
        <v>0</v>
      </c>
      <c r="E23" s="91">
        <v>0</v>
      </c>
      <c r="F23" s="91">
        <v>23</v>
      </c>
      <c r="G23" s="91">
        <v>22</v>
      </c>
      <c r="H23" s="91">
        <v>6</v>
      </c>
      <c r="R23" s="6">
        <f t="shared" si="0"/>
        <v>1</v>
      </c>
    </row>
    <row r="24" spans="2:18" ht="18" customHeight="1">
      <c r="B24" s="55" t="s">
        <v>6</v>
      </c>
      <c r="C24" s="91">
        <v>0</v>
      </c>
      <c r="D24" s="91">
        <v>0</v>
      </c>
      <c r="E24" s="91">
        <v>0</v>
      </c>
      <c r="F24" s="91">
        <v>3</v>
      </c>
      <c r="G24" s="91">
        <v>18</v>
      </c>
      <c r="H24" s="91">
        <v>4</v>
      </c>
      <c r="R24" s="6">
        <f t="shared" si="0"/>
        <v>1</v>
      </c>
    </row>
    <row r="25" spans="2:18" ht="18" customHeight="1">
      <c r="B25" s="55" t="s">
        <v>9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R25" s="6">
        <f t="shared" si="0"/>
        <v>1</v>
      </c>
    </row>
    <row r="26" spans="2:18" ht="18" customHeight="1">
      <c r="B26" s="55" t="s">
        <v>7</v>
      </c>
      <c r="C26" s="91">
        <v>-9</v>
      </c>
      <c r="D26" s="91">
        <v>-9</v>
      </c>
      <c r="E26" s="91">
        <v>-9</v>
      </c>
      <c r="F26" s="91">
        <v>-9</v>
      </c>
      <c r="G26" s="91">
        <v>-9</v>
      </c>
      <c r="H26" s="91">
        <v>-9</v>
      </c>
      <c r="R26" s="6">
        <f t="shared" si="0"/>
        <v>2</v>
      </c>
    </row>
    <row r="27" spans="2:18" ht="18" customHeight="1">
      <c r="B27" s="55" t="s">
        <v>8</v>
      </c>
      <c r="C27" s="91">
        <v>1</v>
      </c>
      <c r="D27" s="91">
        <v>0</v>
      </c>
      <c r="E27" s="91">
        <v>0</v>
      </c>
      <c r="F27" s="91">
        <v>6</v>
      </c>
      <c r="G27" s="91">
        <v>13</v>
      </c>
      <c r="H27" s="91">
        <v>7</v>
      </c>
      <c r="R27" s="6">
        <f t="shared" si="0"/>
        <v>1</v>
      </c>
    </row>
    <row r="28" spans="2:18" ht="18" customHeight="1">
      <c r="B28" s="55" t="s">
        <v>10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1</v>
      </c>
      <c r="R28" s="6">
        <f t="shared" si="0"/>
        <v>1</v>
      </c>
    </row>
    <row r="29" spans="2:18" ht="18" customHeight="1">
      <c r="B29" s="55" t="s">
        <v>95</v>
      </c>
      <c r="C29" s="91">
        <v>-9</v>
      </c>
      <c r="D29" s="92"/>
      <c r="E29" s="92"/>
      <c r="F29" s="91">
        <v>-9</v>
      </c>
      <c r="G29" s="92"/>
      <c r="H29" s="92"/>
      <c r="R29" s="6">
        <f>MIN(LEN(TRIM(C29)),LEN(TRIM(F29)))</f>
        <v>2</v>
      </c>
    </row>
    <row r="30" spans="2:18" ht="18" customHeight="1">
      <c r="B30" s="124" t="s">
        <v>11</v>
      </c>
      <c r="C30" s="91">
        <v>7</v>
      </c>
      <c r="D30" s="91">
        <v>47</v>
      </c>
      <c r="E30" s="91">
        <v>18</v>
      </c>
      <c r="F30" s="91">
        <v>58</v>
      </c>
      <c r="G30" s="91">
        <v>93</v>
      </c>
      <c r="H30" s="91">
        <v>33</v>
      </c>
      <c r="R30" s="6">
        <f>MIN(LEN(TRIM(C30)),LEN(TRIM(D30)),LEN(TRIM(E30)),LEN(TRIM(F30)),LEN(TRIM(G30)),LEN(TRIM(H30)))</f>
        <v>1</v>
      </c>
    </row>
    <row r="31" spans="2:8" ht="15" customHeight="1">
      <c r="B31" s="27" t="s">
        <v>169</v>
      </c>
      <c r="C31" s="10"/>
      <c r="D31" s="10"/>
      <c r="E31" s="10"/>
      <c r="F31" s="10"/>
      <c r="G31" s="10"/>
      <c r="H31" s="10"/>
    </row>
    <row r="32" ht="10.5" customHeight="1"/>
    <row r="33" ht="10.5" customHeight="1"/>
    <row r="34" ht="12.75">
      <c r="B34" s="8"/>
    </row>
    <row r="35" spans="2:8" ht="12.75" customHeight="1">
      <c r="B35" s="28" t="s">
        <v>49</v>
      </c>
      <c r="C35" s="93">
        <f>MAX(C17,0)+MAX(C18,0)+MAX(C19,0)+MAX(C20,0)+MAX(C21,0)+MAX(C22,0)+MAX(C23,0)+MAX(C24,0)+MAX(C25,0)+MAX(C26,0)+MAX(C27,0)+MAX(C28,0)+MAX(C29,0)</f>
        <v>7</v>
      </c>
      <c r="D35" s="105">
        <f>MAX(D17,0)+MAX(D18,0)+MAX(D19,0)+MAX(D20,0)+MAX(D21,0)+MAX(D22,0)+MAX(D23,0)+MAX(D24,0)+MAX(D25,0)+MAX(D26,0)+MAX(D27,0)+MAX(D28,0)</f>
        <v>47</v>
      </c>
      <c r="E35" s="105">
        <f>MAX(E17,0)+MAX(E18,0)+MAX(E19,0)+MAX(E20,0)+MAX(E21,0)+MAX(E22,0)+MAX(E23,0)+MAX(E24,0)+MAX(E25,0)+MAX(E26,0)+MAX(E27,0)+MAX(E28,0)</f>
        <v>18</v>
      </c>
      <c r="F35" s="93">
        <f>MAX(F17,0)+MAX(F18,0)+MAX(F19,0)+MAX(F20,0)+MAX(F21,0)+MAX(F22,0)+MAX(F23,0)+MAX(F24,0)+MAX(F25,0)+MAX(F26,0)+MAX(F27,0)+MAX(F28,0)+MAX(F29,0)</f>
        <v>58</v>
      </c>
      <c r="G35" s="105">
        <f>MAX(G17,0)+MAX(G18,0)+MAX(G19,0)+MAX(G20,0)+MAX(G21,0)+MAX(G22,0)+MAX(G23,0)+MAX(G24,0)+MAX(G25,0)+MAX(G26,0)+MAX(G27,0)+MAX(G28,0)</f>
        <v>93</v>
      </c>
      <c r="H35" s="105">
        <f>MAX(H17,0)+MAX(H18,0)+MAX(H19,0)+MAX(H20,0)+MAX(H21,0)+MAX(H22,0)+MAX(H23,0)+MAX(H24,0)+MAX(H25,0)+MAX(H26,0)+MAX(H27,0)+MAX(H28,0)</f>
        <v>33</v>
      </c>
    </row>
    <row r="36" ht="12.75">
      <c r="H36" s="38"/>
    </row>
  </sheetData>
  <sheetProtection password="CDE0" sheet="1" objects="1" scenarios="1"/>
  <mergeCells count="3">
    <mergeCell ref="D9:F9"/>
    <mergeCell ref="C12:E14"/>
    <mergeCell ref="F12:H14"/>
  </mergeCells>
  <conditionalFormatting sqref="C35:H35">
    <cfRule type="expression" priority="1" dxfId="0" stopIfTrue="1">
      <formula>MAX(C30,0)&lt;&gt;C35</formula>
    </cfRule>
  </conditionalFormatting>
  <conditionalFormatting sqref="C17:H28 C30:H30 C29 F29">
    <cfRule type="expression" priority="2" dxfId="1" stopIfTrue="1">
      <formula>LEN(TRIM(C17))=0</formula>
    </cfRule>
  </conditionalFormatting>
  <conditionalFormatting sqref="D9:F9">
    <cfRule type="expression" priority="3" dxfId="1" stopIfTrue="1">
      <formula>MIN(R17:R30)=0</formula>
    </cfRule>
  </conditionalFormatting>
  <printOptions/>
  <pageMargins left="0.8" right="0.3" top="0.9" bottom="0" header="0.5" footer="0.5"/>
  <pageSetup fitToHeight="1" fitToWidth="1" horizontalDpi="600" verticalDpi="600" orientation="landscape" scale="92" r:id="rId1"/>
  <headerFooter alignWithMargins="0">
    <oddFooter>&amp;L&amp;8
CURRENT DATE: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6.421875" style="6" customWidth="1"/>
    <col min="2" max="2" width="30.42187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1875" style="6" customWidth="1"/>
    <col min="9" max="11" width="9.140625" style="6" customWidth="1"/>
    <col min="12" max="12" width="9.00390625" style="6" customWidth="1"/>
    <col min="13" max="13" width="4.140625" style="6" hidden="1" customWidth="1"/>
    <col min="14" max="14" width="8.8515625" style="6" customWidth="1"/>
    <col min="15" max="17" width="9.140625" style="6" customWidth="1"/>
    <col min="18" max="18" width="9.140625" style="6" hidden="1" customWidth="1"/>
    <col min="19" max="16384" width="9.140625" style="6" customWidth="1"/>
  </cols>
  <sheetData>
    <row r="1" spans="1:8" s="8" customFormat="1" ht="9" customHeight="1">
      <c r="A1" s="149" t="s">
        <v>221</v>
      </c>
      <c r="C1" s="12"/>
      <c r="D1" s="12"/>
      <c r="E1" s="12"/>
      <c r="F1" s="12"/>
      <c r="H1" s="28" t="s">
        <v>74</v>
      </c>
    </row>
    <row r="2" spans="1:8" s="8" customFormat="1" ht="9" customHeight="1">
      <c r="A2" s="12"/>
      <c r="C2" s="12"/>
      <c r="E2" s="12"/>
      <c r="F2" s="12"/>
      <c r="H2" s="12"/>
    </row>
    <row r="3" spans="1:9" s="8" customFormat="1" ht="9" customHeight="1">
      <c r="A3" s="12"/>
      <c r="F3" s="29"/>
      <c r="G3"/>
      <c r="H3"/>
      <c r="I3"/>
    </row>
    <row r="4" spans="1:9" s="8" customFormat="1" ht="9" customHeight="1">
      <c r="A4" s="12"/>
      <c r="D4" s="12"/>
      <c r="E4" s="29" t="s">
        <v>23</v>
      </c>
      <c r="F4" s="12"/>
      <c r="G4"/>
      <c r="H4"/>
      <c r="I4"/>
    </row>
    <row r="5" spans="1:9" s="8" customFormat="1" ht="9" customHeight="1">
      <c r="A5" s="12"/>
      <c r="D5" s="12"/>
      <c r="E5" s="29" t="s">
        <v>50</v>
      </c>
      <c r="F5" s="12"/>
      <c r="G5"/>
      <c r="H5"/>
      <c r="I5"/>
    </row>
    <row r="6" spans="2:9" s="8" customFormat="1" ht="9" customHeight="1">
      <c r="B6" s="12"/>
      <c r="F6" s="29"/>
      <c r="G6"/>
      <c r="H6"/>
      <c r="I6"/>
    </row>
    <row r="7" spans="2:9" s="8" customFormat="1" ht="9" customHeight="1">
      <c r="B7" s="12"/>
      <c r="E7" s="112" t="str">
        <f>PAGE1!C7</f>
        <v>Reporting Date:</v>
      </c>
      <c r="F7" s="29"/>
      <c r="G7"/>
      <c r="H7"/>
      <c r="I7"/>
    </row>
    <row r="8" spans="2:9" s="8" customFormat="1" ht="9" customHeight="1">
      <c r="B8" s="12"/>
      <c r="F8" s="29"/>
      <c r="G8"/>
      <c r="H8"/>
      <c r="I8"/>
    </row>
    <row r="9" spans="2:9" ht="11.25" customHeight="1">
      <c r="B9" s="48"/>
      <c r="C9" s="49"/>
      <c r="D9" s="205" t="s">
        <v>108</v>
      </c>
      <c r="E9" s="205"/>
      <c r="F9" s="205"/>
      <c r="G9"/>
      <c r="H9"/>
      <c r="I9"/>
    </row>
    <row r="10" spans="2:8" ht="12.75">
      <c r="B10" s="48"/>
      <c r="C10" s="49"/>
      <c r="D10" s="49"/>
      <c r="E10" s="49"/>
      <c r="F10" s="49"/>
      <c r="G10" s="49"/>
      <c r="H10" s="49"/>
    </row>
    <row r="11" spans="2:8" ht="15" customHeight="1">
      <c r="B11" s="110" t="s">
        <v>70</v>
      </c>
      <c r="D11" s="30"/>
      <c r="E11" s="30"/>
      <c r="F11" s="30"/>
      <c r="G11" s="30"/>
      <c r="H11" s="30"/>
    </row>
    <row r="12" spans="2:23" ht="12" customHeight="1">
      <c r="B12" s="56"/>
      <c r="C12" s="170" t="s">
        <v>198</v>
      </c>
      <c r="D12" s="256"/>
      <c r="E12" s="158"/>
      <c r="F12" s="170" t="s">
        <v>199</v>
      </c>
      <c r="G12" s="256"/>
      <c r="H12" s="158"/>
      <c r="P12"/>
      <c r="Q12"/>
      <c r="R12"/>
      <c r="S12"/>
      <c r="T12"/>
      <c r="U12"/>
      <c r="V12"/>
      <c r="W12"/>
    </row>
    <row r="13" spans="2:23" ht="12" customHeight="1">
      <c r="B13" s="58"/>
      <c r="C13" s="202"/>
      <c r="D13" s="257"/>
      <c r="E13" s="201"/>
      <c r="F13" s="202"/>
      <c r="G13" s="257"/>
      <c r="H13" s="201"/>
      <c r="P13"/>
      <c r="Q13"/>
      <c r="R13"/>
      <c r="S13"/>
      <c r="T13"/>
      <c r="U13"/>
      <c r="V13"/>
      <c r="W13"/>
    </row>
    <row r="14" spans="2:23" ht="12" customHeight="1">
      <c r="B14" s="59"/>
      <c r="C14" s="258"/>
      <c r="D14" s="259"/>
      <c r="E14" s="260"/>
      <c r="F14" s="258"/>
      <c r="G14" s="259"/>
      <c r="H14" s="260"/>
      <c r="P14"/>
      <c r="Q14"/>
      <c r="R14"/>
      <c r="S14"/>
      <c r="T14"/>
      <c r="U14"/>
      <c r="V14"/>
      <c r="W14"/>
    </row>
    <row r="15" spans="2:23" ht="15" customHeight="1">
      <c r="B15" s="116" t="s">
        <v>22</v>
      </c>
      <c r="C15" s="61" t="s">
        <v>33</v>
      </c>
      <c r="D15" s="53" t="s">
        <v>34</v>
      </c>
      <c r="E15" s="53" t="s">
        <v>47</v>
      </c>
      <c r="F15" s="53" t="s">
        <v>35</v>
      </c>
      <c r="G15" s="62" t="s">
        <v>36</v>
      </c>
      <c r="H15" s="53" t="s">
        <v>37</v>
      </c>
      <c r="M15" s="6">
        <v>16</v>
      </c>
      <c r="P15"/>
      <c r="Q15"/>
      <c r="R15"/>
      <c r="S15"/>
      <c r="T15"/>
      <c r="U15"/>
      <c r="V15"/>
      <c r="W15"/>
    </row>
    <row r="16" spans="2:23" ht="15" customHeight="1">
      <c r="B16" s="63"/>
      <c r="C16" s="117" t="s">
        <v>19</v>
      </c>
      <c r="D16" s="118" t="s">
        <v>20</v>
      </c>
      <c r="E16" s="118" t="s">
        <v>21</v>
      </c>
      <c r="F16" s="118" t="s">
        <v>19</v>
      </c>
      <c r="G16" s="118" t="s">
        <v>20</v>
      </c>
      <c r="H16" s="118" t="s">
        <v>21</v>
      </c>
      <c r="P16"/>
      <c r="Q16"/>
      <c r="R16"/>
      <c r="S16"/>
      <c r="T16"/>
      <c r="U16"/>
      <c r="V16"/>
      <c r="W16"/>
    </row>
    <row r="17" spans="2:23" ht="18" customHeight="1">
      <c r="B17" s="55" t="s">
        <v>150</v>
      </c>
      <c r="C17" s="91">
        <v>0</v>
      </c>
      <c r="D17" s="91">
        <v>3</v>
      </c>
      <c r="E17" s="91">
        <v>2</v>
      </c>
      <c r="F17" s="91">
        <v>0</v>
      </c>
      <c r="G17" s="91">
        <v>8</v>
      </c>
      <c r="H17" s="91">
        <v>1</v>
      </c>
      <c r="K17" s="6" t="s">
        <v>12</v>
      </c>
      <c r="M17" s="6" t="s">
        <v>12</v>
      </c>
      <c r="P17"/>
      <c r="Q17"/>
      <c r="R17"/>
      <c r="S17"/>
      <c r="T17"/>
      <c r="U17"/>
      <c r="V17"/>
      <c r="W17"/>
    </row>
    <row r="18" spans="2:23" ht="18" customHeight="1">
      <c r="B18" s="55" t="s">
        <v>0</v>
      </c>
      <c r="C18" s="91">
        <v>0</v>
      </c>
      <c r="D18" s="91">
        <v>0</v>
      </c>
      <c r="E18" s="91">
        <v>0</v>
      </c>
      <c r="F18" s="91">
        <v>9</v>
      </c>
      <c r="G18" s="91">
        <v>2</v>
      </c>
      <c r="H18" s="91">
        <v>0</v>
      </c>
      <c r="P18"/>
      <c r="Q18"/>
      <c r="R18"/>
      <c r="S18"/>
      <c r="T18"/>
      <c r="U18"/>
      <c r="V18"/>
      <c r="W18"/>
    </row>
    <row r="19" spans="2:23" ht="18" customHeight="1">
      <c r="B19" s="55" t="s">
        <v>1</v>
      </c>
      <c r="C19" s="91">
        <v>0</v>
      </c>
      <c r="D19" s="91">
        <v>3</v>
      </c>
      <c r="E19" s="91">
        <v>1</v>
      </c>
      <c r="F19" s="91">
        <v>255</v>
      </c>
      <c r="G19" s="91">
        <v>14</v>
      </c>
      <c r="H19" s="91">
        <v>0</v>
      </c>
      <c r="P19"/>
      <c r="Q19"/>
      <c r="R19"/>
      <c r="S19"/>
      <c r="T19"/>
      <c r="U19"/>
      <c r="V19"/>
      <c r="W19"/>
    </row>
    <row r="20" spans="2:23" ht="18" customHeight="1">
      <c r="B20" s="55" t="s">
        <v>2</v>
      </c>
      <c r="C20" s="91">
        <v>0</v>
      </c>
      <c r="D20" s="91">
        <v>0</v>
      </c>
      <c r="E20" s="91">
        <v>0</v>
      </c>
      <c r="F20" s="91">
        <v>3</v>
      </c>
      <c r="G20" s="91">
        <v>0</v>
      </c>
      <c r="H20" s="91">
        <v>0</v>
      </c>
      <c r="P20"/>
      <c r="Q20"/>
      <c r="R20"/>
      <c r="S20"/>
      <c r="T20"/>
      <c r="U20"/>
      <c r="V20"/>
      <c r="W20"/>
    </row>
    <row r="21" spans="2:18" ht="18" customHeight="1">
      <c r="B21" s="55" t="s">
        <v>3</v>
      </c>
      <c r="C21" s="91">
        <v>0</v>
      </c>
      <c r="D21" s="91">
        <v>62</v>
      </c>
      <c r="E21" s="91">
        <v>21</v>
      </c>
      <c r="F21" s="91">
        <v>7</v>
      </c>
      <c r="G21" s="91">
        <v>4</v>
      </c>
      <c r="H21" s="91">
        <v>0</v>
      </c>
      <c r="R21" s="6">
        <f aca="true" t="shared" si="0" ref="R21:R28">MIN(LEN(TRIM(C21)),LEN(TRIM(D21)),LEN(TRIM(E21)),LEN(TRIM(F21)),LEN(TRIM(G21)),LEN(TRIM(H21)))</f>
        <v>1</v>
      </c>
    </row>
    <row r="22" spans="2:18" ht="18" customHeight="1">
      <c r="B22" s="55" t="s">
        <v>4</v>
      </c>
      <c r="C22" s="91">
        <v>0</v>
      </c>
      <c r="D22" s="91">
        <v>0</v>
      </c>
      <c r="E22" s="91">
        <v>0</v>
      </c>
      <c r="F22" s="91">
        <v>3</v>
      </c>
      <c r="G22" s="91">
        <v>1</v>
      </c>
      <c r="H22" s="91">
        <v>0</v>
      </c>
      <c r="R22" s="6">
        <f t="shared" si="0"/>
        <v>1</v>
      </c>
    </row>
    <row r="23" spans="2:18" ht="18" customHeight="1">
      <c r="B23" s="55" t="s">
        <v>5</v>
      </c>
      <c r="C23" s="91">
        <v>0</v>
      </c>
      <c r="D23" s="91">
        <v>45</v>
      </c>
      <c r="E23" s="91">
        <v>25</v>
      </c>
      <c r="F23" s="91">
        <v>32</v>
      </c>
      <c r="G23" s="91">
        <v>33</v>
      </c>
      <c r="H23" s="91">
        <v>2</v>
      </c>
      <c r="R23" s="6">
        <f t="shared" si="0"/>
        <v>1</v>
      </c>
    </row>
    <row r="24" spans="2:18" ht="18" customHeight="1">
      <c r="B24" s="55" t="s">
        <v>6</v>
      </c>
      <c r="C24" s="91">
        <v>0</v>
      </c>
      <c r="D24" s="91">
        <v>29</v>
      </c>
      <c r="E24" s="91">
        <v>19</v>
      </c>
      <c r="F24" s="91">
        <v>45</v>
      </c>
      <c r="G24" s="91">
        <v>51</v>
      </c>
      <c r="H24" s="91">
        <v>2</v>
      </c>
      <c r="R24" s="6">
        <f t="shared" si="0"/>
        <v>1</v>
      </c>
    </row>
    <row r="25" spans="2:18" ht="18" customHeight="1">
      <c r="B25" s="55" t="s">
        <v>9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R25" s="6">
        <f t="shared" si="0"/>
        <v>1</v>
      </c>
    </row>
    <row r="26" spans="2:18" ht="18" customHeight="1">
      <c r="B26" s="55" t="s">
        <v>7</v>
      </c>
      <c r="C26" s="91">
        <v>-9</v>
      </c>
      <c r="D26" s="91">
        <v>-9</v>
      </c>
      <c r="E26" s="91">
        <v>-9</v>
      </c>
      <c r="F26" s="91">
        <v>-9</v>
      </c>
      <c r="G26" s="91">
        <v>-9</v>
      </c>
      <c r="H26" s="91">
        <v>-9</v>
      </c>
      <c r="R26" s="6">
        <f t="shared" si="0"/>
        <v>2</v>
      </c>
    </row>
    <row r="27" spans="2:18" ht="18" customHeight="1">
      <c r="B27" s="55" t="s">
        <v>8</v>
      </c>
      <c r="C27" s="91">
        <v>0</v>
      </c>
      <c r="D27" s="91">
        <v>5</v>
      </c>
      <c r="E27" s="91">
        <v>5</v>
      </c>
      <c r="F27" s="91">
        <v>25</v>
      </c>
      <c r="G27" s="91">
        <v>26</v>
      </c>
      <c r="H27" s="91">
        <v>1</v>
      </c>
      <c r="R27" s="6">
        <f t="shared" si="0"/>
        <v>1</v>
      </c>
    </row>
    <row r="28" spans="2:18" ht="18" customHeight="1">
      <c r="B28" s="55" t="s">
        <v>10</v>
      </c>
      <c r="C28" s="91">
        <v>0</v>
      </c>
      <c r="D28" s="91">
        <v>0</v>
      </c>
      <c r="E28" s="91">
        <v>0</v>
      </c>
      <c r="F28" s="91">
        <v>0</v>
      </c>
      <c r="G28" s="91">
        <v>2</v>
      </c>
      <c r="H28" s="91">
        <v>0</v>
      </c>
      <c r="R28" s="6">
        <f t="shared" si="0"/>
        <v>1</v>
      </c>
    </row>
    <row r="29" spans="2:18" ht="18" customHeight="1">
      <c r="B29" s="55" t="s">
        <v>95</v>
      </c>
      <c r="C29" s="91">
        <v>-9</v>
      </c>
      <c r="D29" s="92"/>
      <c r="E29" s="92"/>
      <c r="F29" s="91">
        <v>-9</v>
      </c>
      <c r="G29" s="92"/>
      <c r="H29" s="92"/>
      <c r="R29" s="6">
        <f>MIN(LEN(TRIM(C29)),LEN(TRIM(F29)))</f>
        <v>2</v>
      </c>
    </row>
    <row r="30" spans="2:18" ht="18" customHeight="1">
      <c r="B30" s="124" t="s">
        <v>11</v>
      </c>
      <c r="C30" s="91">
        <v>0</v>
      </c>
      <c r="D30" s="91">
        <v>147</v>
      </c>
      <c r="E30" s="91">
        <v>73</v>
      </c>
      <c r="F30" s="91">
        <v>379</v>
      </c>
      <c r="G30" s="91">
        <v>141</v>
      </c>
      <c r="H30" s="91">
        <v>6</v>
      </c>
      <c r="R30" s="6">
        <f>MIN(LEN(TRIM(C30)),LEN(TRIM(D30)),LEN(TRIM(E30)),LEN(TRIM(F30)),LEN(TRIM(G30)),LEN(TRIM(H30)))</f>
        <v>1</v>
      </c>
    </row>
    <row r="31" spans="2:8" ht="15" customHeight="1">
      <c r="B31" s="150" t="s">
        <v>222</v>
      </c>
      <c r="C31" s="142"/>
      <c r="D31" s="142"/>
      <c r="E31" s="142"/>
      <c r="F31" s="142"/>
      <c r="G31" s="10"/>
      <c r="H31" s="10"/>
    </row>
    <row r="33" ht="12.75">
      <c r="B33" s="8"/>
    </row>
    <row r="34" spans="2:8" ht="13.5" customHeight="1">
      <c r="B34" s="28" t="s">
        <v>49</v>
      </c>
      <c r="C34" s="93">
        <f>MAX(C17,0)+MAX(C18,0)+MAX(C19,0)+MAX(C20,0)+MAX(C21,0)+MAX(C22,0)+MAX(C23,0)+MAX(C24,0)+MAX(C25,0)+MAX(C26,0)+MAX(C27,0)+MAX(C28,0)+MAX(C29,0)</f>
        <v>0</v>
      </c>
      <c r="D34" s="105">
        <f>MAX(D17,0)+MAX(D18,0)+MAX(D19,0)+MAX(D20,0)+MAX(D21,0)+MAX(D22,0)+MAX(D23,0)+MAX(D24,0)+MAX(D25,0)+MAX(D26,0)+MAX(D27,0)+MAX(D28,0)</f>
        <v>147</v>
      </c>
      <c r="E34" s="105">
        <f>MAX(E17,0)+MAX(E18,0)+MAX(E19,0)+MAX(E20,0)+MAX(E21,0)+MAX(E22,0)+MAX(E23,0)+MAX(E24,0)+MAX(E25,0)+MAX(E26,0)+MAX(E27,0)+MAX(E28,0)</f>
        <v>73</v>
      </c>
      <c r="F34" s="93">
        <f>MAX(F17,0)+MAX(F18,0)+MAX(F19,0)+MAX(F20,0)+MAX(F21,0)+MAX(F22,0)+MAX(F23,0)+MAX(F24,0)+MAX(F25,0)+MAX(F26,0)+MAX(F27,0)+MAX(F28,0)+MAX(F29,0)</f>
        <v>379</v>
      </c>
      <c r="G34" s="105">
        <f>MAX(G17,0)+MAX(G18,0)+MAX(G19,0)+MAX(G20,0)+MAX(G21,0)+MAX(G22,0)+MAX(G23,0)+MAX(G24,0)+MAX(G25,0)+MAX(G26,0)+MAX(G27,0)+MAX(G28,0)</f>
        <v>141</v>
      </c>
      <c r="H34" s="105">
        <f>MAX(H17,0)+MAX(H18,0)+MAX(H19,0)+MAX(H20,0)+MAX(H21,0)+MAX(H22,0)+MAX(H23,0)+MAX(H24,0)+MAX(H25,0)+MAX(H26,0)+MAX(H27,0)+MAX(H28,0)</f>
        <v>6</v>
      </c>
    </row>
    <row r="35" spans="2:8" ht="12.75">
      <c r="B35" s="9"/>
      <c r="H35" s="8"/>
    </row>
    <row r="36" ht="12.75">
      <c r="H36" s="38"/>
    </row>
  </sheetData>
  <sheetProtection password="CDE0" sheet="1" objects="1" scenarios="1"/>
  <mergeCells count="3">
    <mergeCell ref="D9:F9"/>
    <mergeCell ref="C12:E14"/>
    <mergeCell ref="F12:H14"/>
  </mergeCells>
  <conditionalFormatting sqref="C34:H34">
    <cfRule type="expression" priority="1" dxfId="0" stopIfTrue="1">
      <formula>MAX(C30,0)&lt;&gt;C34</formula>
    </cfRule>
  </conditionalFormatting>
  <conditionalFormatting sqref="C17:H28 C30:H30 C29 F29">
    <cfRule type="expression" priority="2" dxfId="0" stopIfTrue="1">
      <formula>LEN(TRIM(C17))=0</formula>
    </cfRule>
  </conditionalFormatting>
  <conditionalFormatting sqref="D9:F9">
    <cfRule type="expression" priority="3" dxfId="1" stopIfTrue="1">
      <formula>MIN(R17:R30)=0</formula>
    </cfRule>
  </conditionalFormatting>
  <printOptions/>
  <pageMargins left="0.8" right="0.3" top="0.9" bottom="0" header="0.5" footer="0.5"/>
  <pageSetup fitToHeight="1" fitToWidth="1" horizontalDpi="600" verticalDpi="600" orientation="landscape" scale="92" r:id="rId1"/>
  <headerFooter alignWithMargins="0">
    <oddFooter>&amp;L&amp;8
CURRENT DATE: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30.421875" style="6" customWidth="1"/>
    <col min="2" max="7" width="17.8515625" style="6" customWidth="1"/>
    <col min="8" max="8" width="19.57421875" style="6" customWidth="1"/>
    <col min="9" max="9" width="17.28125" style="6" customWidth="1"/>
    <col min="10" max="10" width="9.140625" style="6" customWidth="1"/>
    <col min="11" max="11" width="17.00390625" style="6" customWidth="1"/>
    <col min="12" max="12" width="0.85546875" style="6" hidden="1" customWidth="1"/>
    <col min="13" max="13" width="7.00390625" style="6" hidden="1" customWidth="1"/>
    <col min="14" max="16384" width="9.140625" style="6" customWidth="1"/>
  </cols>
  <sheetData>
    <row r="1" spans="1:9" s="8" customFormat="1" ht="12" customHeight="1">
      <c r="A1" s="149" t="s">
        <v>221</v>
      </c>
      <c r="B1" s="12"/>
      <c r="C1" s="12"/>
      <c r="D1" s="12"/>
      <c r="E1" s="12"/>
      <c r="I1" s="28" t="s">
        <v>100</v>
      </c>
    </row>
    <row r="2" spans="1:9" s="8" customFormat="1" ht="9" customHeight="1">
      <c r="A2" s="12"/>
      <c r="B2" s="12"/>
      <c r="E2" s="12"/>
      <c r="I2" s="12"/>
    </row>
    <row r="3" spans="1:9" s="8" customFormat="1" ht="9" customHeight="1">
      <c r="A3" s="12"/>
      <c r="H3"/>
      <c r="I3"/>
    </row>
    <row r="4" spans="1:9" s="8" customFormat="1" ht="11.25" customHeight="1">
      <c r="A4" s="12"/>
      <c r="C4" s="12"/>
      <c r="E4" s="29" t="s">
        <v>23</v>
      </c>
      <c r="H4"/>
      <c r="I4"/>
    </row>
    <row r="5" spans="1:9" s="8" customFormat="1" ht="11.25" customHeight="1">
      <c r="A5" s="12"/>
      <c r="C5" s="12"/>
      <c r="E5" s="29" t="s">
        <v>50</v>
      </c>
      <c r="H5"/>
      <c r="I5"/>
    </row>
    <row r="6" spans="1:9" s="8" customFormat="1" ht="11.25" customHeight="1">
      <c r="A6" s="12"/>
      <c r="F6" s="12"/>
      <c r="H6"/>
      <c r="I6"/>
    </row>
    <row r="7" spans="1:9" s="8" customFormat="1" ht="11.25" customHeight="1">
      <c r="A7" s="12"/>
      <c r="E7" s="112" t="str">
        <f>PAGE1!C7</f>
        <v>Reporting Date:</v>
      </c>
      <c r="F7" s="12"/>
      <c r="H7"/>
      <c r="I7"/>
    </row>
    <row r="8" spans="1:9" s="8" customFormat="1" ht="9" customHeight="1">
      <c r="A8" s="12"/>
      <c r="E8" s="29"/>
      <c r="F8" s="12"/>
      <c r="H8"/>
      <c r="I8"/>
    </row>
    <row r="9" spans="1:9" ht="9" customHeight="1">
      <c r="A9" s="48"/>
      <c r="B9" s="49"/>
      <c r="C9" s="49"/>
      <c r="D9" s="49"/>
      <c r="H9"/>
      <c r="I9"/>
    </row>
    <row r="10" spans="1:9" ht="12.75">
      <c r="A10" s="48"/>
      <c r="B10" s="49"/>
      <c r="C10" s="49"/>
      <c r="D10" s="49"/>
      <c r="E10" s="49"/>
      <c r="F10" s="49"/>
      <c r="G10" s="49"/>
      <c r="H10"/>
      <c r="I10"/>
    </row>
    <row r="11" spans="1:7" ht="17.25" customHeight="1">
      <c r="A11" s="128" t="s">
        <v>70</v>
      </c>
      <c r="C11" s="30"/>
      <c r="D11" s="30"/>
      <c r="E11" s="30"/>
      <c r="F11" s="30"/>
      <c r="G11" s="30"/>
    </row>
    <row r="12" spans="1:9" ht="12" customHeight="1">
      <c r="A12" s="50"/>
      <c r="B12" s="157" t="s">
        <v>99</v>
      </c>
      <c r="C12" s="256"/>
      <c r="D12" s="256"/>
      <c r="E12" s="256"/>
      <c r="F12" s="256"/>
      <c r="G12" s="256"/>
      <c r="H12" s="256"/>
      <c r="I12" s="158"/>
    </row>
    <row r="13" spans="1:9" ht="12" customHeight="1">
      <c r="A13" s="51"/>
      <c r="B13" s="258" t="s">
        <v>170</v>
      </c>
      <c r="C13" s="259"/>
      <c r="D13" s="259"/>
      <c r="E13" s="259"/>
      <c r="F13" s="259"/>
      <c r="G13" s="259"/>
      <c r="H13" s="259"/>
      <c r="I13" s="260"/>
    </row>
    <row r="14" spans="1:11" ht="12" customHeight="1">
      <c r="A14" s="51"/>
      <c r="B14" s="261" t="s">
        <v>200</v>
      </c>
      <c r="C14" s="261" t="s">
        <v>201</v>
      </c>
      <c r="D14" s="261" t="s">
        <v>202</v>
      </c>
      <c r="E14" s="261" t="s">
        <v>203</v>
      </c>
      <c r="F14" s="261" t="s">
        <v>204</v>
      </c>
      <c r="G14" s="261" t="s">
        <v>205</v>
      </c>
      <c r="H14" s="261" t="s">
        <v>206</v>
      </c>
      <c r="I14" s="261" t="s">
        <v>207</v>
      </c>
      <c r="K14"/>
    </row>
    <row r="15" spans="1:13" ht="12" customHeight="1">
      <c r="A15" s="52"/>
      <c r="B15" s="262"/>
      <c r="C15" s="262"/>
      <c r="D15" s="262"/>
      <c r="E15" s="262"/>
      <c r="F15" s="262"/>
      <c r="G15" s="262"/>
      <c r="H15" s="262"/>
      <c r="I15" s="262"/>
      <c r="K15"/>
      <c r="M15" s="6">
        <v>17</v>
      </c>
    </row>
    <row r="16" spans="1:11" ht="12" customHeight="1">
      <c r="A16" s="52"/>
      <c r="B16" s="262"/>
      <c r="C16" s="262"/>
      <c r="D16" s="262"/>
      <c r="E16" s="262"/>
      <c r="F16" s="262"/>
      <c r="G16" s="262"/>
      <c r="H16" s="262"/>
      <c r="I16" s="262"/>
      <c r="K16"/>
    </row>
    <row r="17" spans="1:11" ht="12" customHeight="1">
      <c r="A17" s="52"/>
      <c r="B17" s="262"/>
      <c r="C17" s="262"/>
      <c r="D17" s="262"/>
      <c r="E17" s="262"/>
      <c r="F17" s="262"/>
      <c r="G17" s="262"/>
      <c r="H17" s="262"/>
      <c r="I17" s="262"/>
      <c r="K17"/>
    </row>
    <row r="18" spans="1:11" ht="15" customHeight="1">
      <c r="A18" s="51"/>
      <c r="B18" s="262"/>
      <c r="C18" s="262"/>
      <c r="D18" s="262"/>
      <c r="E18" s="262"/>
      <c r="F18" s="262"/>
      <c r="G18" s="262"/>
      <c r="H18" s="262"/>
      <c r="I18" s="262"/>
      <c r="K18"/>
    </row>
    <row r="19" spans="1:11" ht="15" customHeight="1">
      <c r="A19" s="113" t="s">
        <v>22</v>
      </c>
      <c r="B19" s="262"/>
      <c r="C19" s="262"/>
      <c r="D19" s="262"/>
      <c r="E19" s="262"/>
      <c r="F19" s="262"/>
      <c r="G19" s="262"/>
      <c r="H19" s="262"/>
      <c r="I19" s="262"/>
      <c r="K19"/>
    </row>
    <row r="20" spans="1:11" ht="15" customHeight="1">
      <c r="A20" s="54"/>
      <c r="B20" s="263"/>
      <c r="C20" s="263"/>
      <c r="D20" s="263"/>
      <c r="E20" s="263"/>
      <c r="F20" s="263"/>
      <c r="G20" s="263"/>
      <c r="H20" s="263"/>
      <c r="I20" s="263"/>
      <c r="K20"/>
    </row>
    <row r="21" spans="1:12" ht="18" customHeight="1">
      <c r="A21" s="55" t="s">
        <v>150</v>
      </c>
      <c r="B21" s="94">
        <f aca="true" t="shared" si="0" ref="B21:I21">IF(MIN(B46,B59)&lt;=0,0,B46/B59)</f>
        <v>0.011287594676079123</v>
      </c>
      <c r="C21" s="94">
        <f t="shared" si="0"/>
        <v>0.12960166131772702</v>
      </c>
      <c r="D21" s="94">
        <f t="shared" si="0"/>
        <v>0.2505646339843231</v>
      </c>
      <c r="E21" s="94">
        <f t="shared" si="0"/>
        <v>0.07371794871794872</v>
      </c>
      <c r="F21" s="94">
        <f t="shared" si="0"/>
        <v>0</v>
      </c>
      <c r="G21" s="94">
        <f t="shared" si="0"/>
        <v>0.09782608695652174</v>
      </c>
      <c r="H21" s="94">
        <f t="shared" si="0"/>
        <v>0.022727272727272728</v>
      </c>
      <c r="I21" s="94">
        <f t="shared" si="0"/>
        <v>0.017110266159695818</v>
      </c>
      <c r="J21" s="6" t="s">
        <v>12</v>
      </c>
      <c r="L21" s="6" t="s">
        <v>12</v>
      </c>
    </row>
    <row r="22" spans="1:9" ht="18" customHeight="1">
      <c r="A22" s="55" t="s">
        <v>0</v>
      </c>
      <c r="B22" s="94">
        <f aca="true" t="shared" si="1" ref="B22:I22">IF(MIN(B47,B59)&lt;=0,0,B47/B59)</f>
        <v>0.010129421280976542</v>
      </c>
      <c r="C22" s="94">
        <f t="shared" si="1"/>
        <v>0.008872946951104398</v>
      </c>
      <c r="D22" s="94">
        <f t="shared" si="1"/>
        <v>0.01062840441078783</v>
      </c>
      <c r="E22" s="94">
        <f t="shared" si="1"/>
        <v>0.07852564102564102</v>
      </c>
      <c r="F22" s="94">
        <f t="shared" si="1"/>
        <v>0.8055555555555556</v>
      </c>
      <c r="G22" s="94">
        <f t="shared" si="1"/>
        <v>0.005434782608695652</v>
      </c>
      <c r="H22" s="94">
        <f t="shared" si="1"/>
        <v>0</v>
      </c>
      <c r="I22" s="94">
        <f t="shared" si="1"/>
        <v>0.02091254752851711</v>
      </c>
    </row>
    <row r="23" spans="1:9" ht="18" customHeight="1">
      <c r="A23" s="55" t="s">
        <v>1</v>
      </c>
      <c r="B23" s="94">
        <f aca="true" t="shared" si="2" ref="B23:I23">IF(MIN(B48,B59)&lt;=0,0,B48/B59)</f>
        <v>0.2695234943745864</v>
      </c>
      <c r="C23" s="94">
        <f t="shared" si="2"/>
        <v>0.0883518973003587</v>
      </c>
      <c r="D23" s="94">
        <f t="shared" si="2"/>
        <v>0.054470572605287634</v>
      </c>
      <c r="E23" s="94">
        <f t="shared" si="2"/>
        <v>0.014423076923076924</v>
      </c>
      <c r="F23" s="94">
        <f t="shared" si="2"/>
        <v>0</v>
      </c>
      <c r="G23" s="94">
        <f t="shared" si="2"/>
        <v>0.02717391304347826</v>
      </c>
      <c r="H23" s="94">
        <f t="shared" si="2"/>
        <v>0.01818181818181818</v>
      </c>
      <c r="I23" s="94">
        <f t="shared" si="2"/>
        <v>0.5114068441064639</v>
      </c>
    </row>
    <row r="24" spans="1:9" ht="18" customHeight="1">
      <c r="A24" s="55" t="s">
        <v>2</v>
      </c>
      <c r="B24" s="94">
        <f aca="true" t="shared" si="3" ref="B24:I24">IF(MIN(B49,B59)&lt;=0,0,B49/B59)</f>
        <v>0.0034193690712552393</v>
      </c>
      <c r="C24" s="94">
        <f t="shared" si="3"/>
        <v>0.003398149896167642</v>
      </c>
      <c r="D24" s="94">
        <f t="shared" si="3"/>
        <v>0.007439883087551481</v>
      </c>
      <c r="E24" s="94">
        <f t="shared" si="3"/>
        <v>0.00641025641025641</v>
      </c>
      <c r="F24" s="94">
        <f t="shared" si="3"/>
        <v>0.06944444444444445</v>
      </c>
      <c r="G24" s="94">
        <f t="shared" si="3"/>
        <v>0.005434782608695652</v>
      </c>
      <c r="H24" s="94">
        <f t="shared" si="3"/>
        <v>0</v>
      </c>
      <c r="I24" s="94">
        <f t="shared" si="3"/>
        <v>0.005703422053231939</v>
      </c>
    </row>
    <row r="25" spans="1:9" ht="18" customHeight="1">
      <c r="A25" s="55" t="s">
        <v>3</v>
      </c>
      <c r="B25" s="94">
        <f aca="true" t="shared" si="4" ref="B25:I25">IF(MIN(B50,B59)&lt;=0,0,B50/B59)</f>
        <v>0.05020589749246268</v>
      </c>
      <c r="C25" s="94">
        <f t="shared" si="4"/>
        <v>0.07230507834623372</v>
      </c>
      <c r="D25" s="94">
        <f t="shared" si="4"/>
        <v>0.11146539125813737</v>
      </c>
      <c r="E25" s="94">
        <f t="shared" si="4"/>
        <v>0.3701923076923077</v>
      </c>
      <c r="F25" s="94">
        <f t="shared" si="4"/>
        <v>0.027777777777777776</v>
      </c>
      <c r="G25" s="94">
        <f t="shared" si="4"/>
        <v>0.22282608695652173</v>
      </c>
      <c r="H25" s="94">
        <f t="shared" si="4"/>
        <v>0.37727272727272726</v>
      </c>
      <c r="I25" s="94">
        <f t="shared" si="4"/>
        <v>0.02091254752851711</v>
      </c>
    </row>
    <row r="26" spans="1:9" ht="18" customHeight="1">
      <c r="A26" s="55" t="s">
        <v>4</v>
      </c>
      <c r="B26" s="94">
        <f aca="true" t="shared" si="5" ref="B26:I26">IF(MIN(B51,B59)&lt;=0,0,B51/B59)</f>
        <v>0.0037135083462019264</v>
      </c>
      <c r="C26" s="94">
        <f t="shared" si="5"/>
        <v>0.012931848215971304</v>
      </c>
      <c r="D26" s="94">
        <f t="shared" si="5"/>
        <v>0.037199415437757406</v>
      </c>
      <c r="E26" s="94">
        <f t="shared" si="5"/>
        <v>0.01282051282051282</v>
      </c>
      <c r="F26" s="94">
        <f t="shared" si="5"/>
        <v>0.041666666666666664</v>
      </c>
      <c r="G26" s="94">
        <f t="shared" si="5"/>
        <v>0.08152173913043478</v>
      </c>
      <c r="H26" s="94">
        <f t="shared" si="5"/>
        <v>0</v>
      </c>
      <c r="I26" s="94">
        <f t="shared" si="5"/>
        <v>0.0076045627376425855</v>
      </c>
    </row>
    <row r="27" spans="1:9" ht="18" customHeight="1">
      <c r="A27" s="55" t="s">
        <v>5</v>
      </c>
      <c r="B27" s="94">
        <f aca="true" t="shared" si="6" ref="B27:I27">IF(MIN(B52,B59)&lt;=0,0,B52/B59)</f>
        <v>0.17021472167071108</v>
      </c>
      <c r="C27" s="94">
        <f t="shared" si="6"/>
        <v>0.17660940154804605</v>
      </c>
      <c r="D27" s="94">
        <f t="shared" si="6"/>
        <v>0.15052477746778264</v>
      </c>
      <c r="E27" s="94">
        <f t="shared" si="6"/>
        <v>0.1842948717948718</v>
      </c>
      <c r="F27" s="94">
        <f t="shared" si="6"/>
        <v>0.041666666666666664</v>
      </c>
      <c r="G27" s="94">
        <f t="shared" si="6"/>
        <v>0.27717391304347827</v>
      </c>
      <c r="H27" s="94">
        <f t="shared" si="6"/>
        <v>0.3181818181818182</v>
      </c>
      <c r="I27" s="94">
        <f t="shared" si="6"/>
        <v>0.12737642585551331</v>
      </c>
    </row>
    <row r="28" spans="1:9" ht="18" customHeight="1">
      <c r="A28" s="55" t="s">
        <v>6</v>
      </c>
      <c r="B28" s="94">
        <f aca="true" t="shared" si="7" ref="B28:I28">IF(MIN(B53,B59)&lt;=0,0,B53/B59)</f>
        <v>0.39877932200897126</v>
      </c>
      <c r="C28" s="94">
        <f t="shared" si="7"/>
        <v>0.3534075892014348</v>
      </c>
      <c r="D28" s="94">
        <f t="shared" si="7"/>
        <v>0.038262255878836186</v>
      </c>
      <c r="E28" s="94">
        <f t="shared" si="7"/>
        <v>0.057692307692307696</v>
      </c>
      <c r="F28" s="94">
        <f t="shared" si="7"/>
        <v>0</v>
      </c>
      <c r="G28" s="94">
        <f t="shared" si="7"/>
        <v>0.1358695652173913</v>
      </c>
      <c r="H28" s="94">
        <f t="shared" si="7"/>
        <v>0.21818181818181817</v>
      </c>
      <c r="I28" s="94">
        <f t="shared" si="7"/>
        <v>0.18631178707224336</v>
      </c>
    </row>
    <row r="29" spans="1:9" ht="18" customHeight="1">
      <c r="A29" s="55" t="s">
        <v>9</v>
      </c>
      <c r="B29" s="94">
        <f aca="true" t="shared" si="8" ref="B29:I29">IF(MIN(B54,B59)&lt;=0,0,B54/B59)</f>
        <v>3.676740936833591E-05</v>
      </c>
      <c r="C29" s="94">
        <f t="shared" si="8"/>
        <v>0</v>
      </c>
      <c r="D29" s="94">
        <f t="shared" si="8"/>
        <v>0.00039856516540454366</v>
      </c>
      <c r="E29" s="94">
        <f t="shared" si="8"/>
        <v>0</v>
      </c>
      <c r="F29" s="94">
        <f t="shared" si="8"/>
        <v>0</v>
      </c>
      <c r="G29" s="94">
        <f t="shared" si="8"/>
        <v>0</v>
      </c>
      <c r="H29" s="94">
        <f t="shared" si="8"/>
        <v>0</v>
      </c>
      <c r="I29" s="94">
        <f t="shared" si="8"/>
        <v>0</v>
      </c>
    </row>
    <row r="30" spans="1:9" ht="18" customHeight="1">
      <c r="A30" s="55" t="s">
        <v>7</v>
      </c>
      <c r="B30" s="94">
        <f aca="true" t="shared" si="9" ref="B30:I30">IF(MIN(B55,B59)&lt;=0,0,B55/B59)</f>
        <v>0</v>
      </c>
      <c r="C30" s="94">
        <f t="shared" si="9"/>
        <v>0</v>
      </c>
      <c r="D30" s="94">
        <f t="shared" si="9"/>
        <v>0</v>
      </c>
      <c r="E30" s="94">
        <f t="shared" si="9"/>
        <v>0</v>
      </c>
      <c r="F30" s="94">
        <f t="shared" si="9"/>
        <v>0</v>
      </c>
      <c r="G30" s="94">
        <f t="shared" si="9"/>
        <v>0</v>
      </c>
      <c r="H30" s="94">
        <f t="shared" si="9"/>
        <v>0</v>
      </c>
      <c r="I30" s="94">
        <f t="shared" si="9"/>
        <v>0</v>
      </c>
    </row>
    <row r="31" spans="1:9" ht="18" customHeight="1">
      <c r="A31" s="55" t="s">
        <v>8</v>
      </c>
      <c r="B31" s="94">
        <f aca="true" t="shared" si="10" ref="B31:I31">IF(MIN(B56,B59)&lt;=0,0,B56/B59)</f>
        <v>0.08022648724170894</v>
      </c>
      <c r="C31" s="94">
        <f t="shared" si="10"/>
        <v>0.14914102322069095</v>
      </c>
      <c r="D31" s="94">
        <f t="shared" si="10"/>
        <v>0.3329347681679288</v>
      </c>
      <c r="E31" s="94">
        <f t="shared" si="10"/>
        <v>0.20192307692307693</v>
      </c>
      <c r="F31" s="94">
        <f t="shared" si="10"/>
        <v>0.013888888888888888</v>
      </c>
      <c r="G31" s="94">
        <f t="shared" si="10"/>
        <v>0.14130434782608695</v>
      </c>
      <c r="H31" s="94">
        <f t="shared" si="10"/>
        <v>0.045454545454545456</v>
      </c>
      <c r="I31" s="94">
        <f t="shared" si="10"/>
        <v>0.09885931558935361</v>
      </c>
    </row>
    <row r="32" spans="1:9" ht="18" customHeight="1">
      <c r="A32" s="55" t="s">
        <v>10</v>
      </c>
      <c r="B32" s="94">
        <f aca="true" t="shared" si="11" ref="B32:I32">IF(MIN(B57,B59)&lt;=0,0,B57/B59)</f>
        <v>0.002463416427678506</v>
      </c>
      <c r="C32" s="94">
        <f t="shared" si="11"/>
        <v>0.005380404002265434</v>
      </c>
      <c r="D32" s="94">
        <f t="shared" si="11"/>
        <v>0.006111332536203003</v>
      </c>
      <c r="E32" s="94">
        <f t="shared" si="11"/>
        <v>0</v>
      </c>
      <c r="F32" s="94">
        <f t="shared" si="11"/>
        <v>0</v>
      </c>
      <c r="G32" s="94">
        <f t="shared" si="11"/>
        <v>0.005434782608695652</v>
      </c>
      <c r="H32" s="94">
        <f t="shared" si="11"/>
        <v>0</v>
      </c>
      <c r="I32" s="94">
        <f t="shared" si="11"/>
        <v>0.0038022813688212928</v>
      </c>
    </row>
    <row r="33" spans="1:9" ht="18" customHeight="1">
      <c r="A33" s="55" t="s">
        <v>94</v>
      </c>
      <c r="B33" s="94">
        <f aca="true" t="shared" si="12" ref="B33:I33">IF(MIN(B58,B59)&lt;=0,0,B58/B59)</f>
        <v>0</v>
      </c>
      <c r="C33" s="94">
        <f t="shared" si="12"/>
        <v>0</v>
      </c>
      <c r="D33" s="94">
        <f t="shared" si="12"/>
        <v>0</v>
      </c>
      <c r="E33" s="94">
        <f t="shared" si="12"/>
        <v>0</v>
      </c>
      <c r="F33" s="94">
        <f t="shared" si="12"/>
        <v>0</v>
      </c>
      <c r="G33" s="94">
        <f t="shared" si="12"/>
        <v>0</v>
      </c>
      <c r="H33" s="94">
        <f t="shared" si="12"/>
        <v>0</v>
      </c>
      <c r="I33" s="94">
        <f t="shared" si="12"/>
        <v>0</v>
      </c>
    </row>
    <row r="34" spans="1:9" ht="18" customHeight="1">
      <c r="A34" s="124" t="s">
        <v>11</v>
      </c>
      <c r="B34" s="106">
        <f aca="true" t="shared" si="13" ref="B34:I34">IF(B59&lt;=0,0,B59/B59)</f>
        <v>1</v>
      </c>
      <c r="C34" s="106">
        <f t="shared" si="13"/>
        <v>1</v>
      </c>
      <c r="D34" s="106">
        <f t="shared" si="13"/>
        <v>1</v>
      </c>
      <c r="E34" s="106">
        <f t="shared" si="13"/>
        <v>1</v>
      </c>
      <c r="F34" s="106">
        <f t="shared" si="13"/>
        <v>1</v>
      </c>
      <c r="G34" s="106">
        <f t="shared" si="13"/>
        <v>1</v>
      </c>
      <c r="H34" s="106">
        <f t="shared" si="13"/>
        <v>1</v>
      </c>
      <c r="I34" s="106">
        <f t="shared" si="13"/>
        <v>1</v>
      </c>
    </row>
    <row r="36" ht="12.75">
      <c r="A36" s="26" t="s">
        <v>157</v>
      </c>
    </row>
    <row r="37" spans="1:7" ht="15" customHeight="1">
      <c r="A37" s="27" t="s">
        <v>156</v>
      </c>
      <c r="B37" s="10"/>
      <c r="C37" s="10"/>
      <c r="D37" s="10"/>
      <c r="E37" s="10"/>
      <c r="F37" s="10"/>
      <c r="G37" s="10"/>
    </row>
    <row r="38" spans="1:7" ht="11.25" customHeight="1">
      <c r="A38" s="27"/>
      <c r="B38" s="10"/>
      <c r="C38" s="10"/>
      <c r="D38" s="10"/>
      <c r="E38" s="10"/>
      <c r="F38" s="10"/>
      <c r="G38" s="10"/>
    </row>
    <row r="39" ht="12.75">
      <c r="A39" s="8"/>
    </row>
    <row r="40" spans="1:7" ht="12.75">
      <c r="A40" s="9"/>
      <c r="G40" s="8"/>
    </row>
    <row r="41" ht="12.75">
      <c r="G41" s="38"/>
    </row>
    <row r="45" ht="69.75" customHeight="1"/>
    <row r="46" spans="2:9" ht="20.25" customHeight="1" hidden="1">
      <c r="B46" s="34">
        <f>MAX(PAGE12!C18,0)+MAX(PAGE12!D18,0)+MAX(PAGE12!E18,0)</f>
        <v>614</v>
      </c>
      <c r="C46" s="34">
        <f>MAX(PAGE12!F18,0)+MAX(PAGE12!G18,0)+MAX(PAGE12!H18,0)</f>
        <v>1373</v>
      </c>
      <c r="D46" s="34">
        <f>MAX(PAGE13!C17,0)+MAX(PAGE13!D17,0)+MAX(PAGE13!E17,0)</f>
        <v>1886</v>
      </c>
      <c r="E46" s="34">
        <f>MAX(PAGE13!F17,0)+MAX(PAGE13!G17,0)+MAX(PAGE13!H17,0)</f>
        <v>46</v>
      </c>
      <c r="F46" s="34">
        <f>MAX(PAGE14!C17,0)+MAX(PAGE14!D17,0)+MAX(PAGE14!E17,0)</f>
        <v>0</v>
      </c>
      <c r="G46" s="34">
        <f>MAX(PAGE14!F17,0)+MAX(PAGE14!G17,0)+MAX(PAGE14!H17,0)</f>
        <v>18</v>
      </c>
      <c r="H46" s="34">
        <f>MAX(PAGE15!C17,0)+MAX(PAGE15!D17,0)+MAX(PAGE15!E17,0)</f>
        <v>5</v>
      </c>
      <c r="I46" s="34">
        <f>MAX(PAGE15!F17,0)+MAX(PAGE15!G17,0)+MAX(PAGE15!H17,0)</f>
        <v>9</v>
      </c>
    </row>
    <row r="47" spans="2:9" ht="18.75" customHeight="1" hidden="1">
      <c r="B47" s="34">
        <f>MAX(PAGE12!C19,0)+MAX(PAGE12!D19,0)+MAX(PAGE12!E19,0)</f>
        <v>551</v>
      </c>
      <c r="C47" s="34">
        <f>MAX(PAGE12!F19,0)+MAX(PAGE12!G19,0)+MAX(PAGE12!H19,0)</f>
        <v>94</v>
      </c>
      <c r="D47" s="34">
        <f>MAX(PAGE13!C18,0)+MAX(PAGE13!D18,0)+MAX(PAGE13!E18,0)</f>
        <v>80</v>
      </c>
      <c r="E47" s="34">
        <f>MAX(PAGE13!F18,0)+MAX(PAGE13!G18,0)+MAX(PAGE13!H18,0)</f>
        <v>49</v>
      </c>
      <c r="F47" s="34">
        <f>MAX(PAGE14!C18,0)+MAX(PAGE14!D18,0)+MAX(PAGE14!E18,0)</f>
        <v>58</v>
      </c>
      <c r="G47" s="34">
        <f>MAX(PAGE14!F18,0)+MAX(PAGE14!G18,0)+MAX(PAGE14!H18,0)</f>
        <v>1</v>
      </c>
      <c r="H47" s="34">
        <f>MAX(PAGE15!C18,0)+MAX(PAGE15!D18,0)+MAX(PAGE15!E18,0)</f>
        <v>0</v>
      </c>
      <c r="I47" s="34">
        <f>MAX(PAGE15!F18,0)+MAX(PAGE15!G18,0)+MAX(PAGE15!H18,0)</f>
        <v>11</v>
      </c>
    </row>
    <row r="48" spans="2:9" ht="15.75" customHeight="1" hidden="1">
      <c r="B48" s="34">
        <f>MAX(PAGE12!C20,0)+MAX(PAGE12!D20,0)+MAX(PAGE12!E20,0)</f>
        <v>14661</v>
      </c>
      <c r="C48" s="34">
        <f>MAX(PAGE12!F20,0)+MAX(PAGE12!G20,0)+MAX(PAGE12!H20,0)</f>
        <v>936</v>
      </c>
      <c r="D48" s="34">
        <f>MAX(PAGE13!C19,0)+MAX(PAGE13!D19,0)+MAX(PAGE13!E19,0)</f>
        <v>410</v>
      </c>
      <c r="E48" s="34">
        <f>MAX(PAGE13!F19,0)+MAX(PAGE13!G19,0)+MAX(PAGE13!H19,0)</f>
        <v>9</v>
      </c>
      <c r="F48" s="34">
        <f>MAX(PAGE14!C19,0)+MAX(PAGE14!D19,0)+MAX(PAGE14!E19,0)</f>
        <v>0</v>
      </c>
      <c r="G48" s="34">
        <f>MAX(PAGE14!F19,0)+MAX(PAGE14!G19,0)+MAX(PAGE14!H19,0)</f>
        <v>5</v>
      </c>
      <c r="H48" s="34">
        <f>MAX(PAGE15!C19,0)+MAX(PAGE15!D19,0)+MAX(PAGE15!E19,0)</f>
        <v>4</v>
      </c>
      <c r="I48" s="34">
        <f>MAX(PAGE15!F19,0)+MAX(PAGE15!G19,0)+MAX(PAGE15!H19,0)</f>
        <v>269</v>
      </c>
    </row>
    <row r="49" spans="2:9" ht="18.75" customHeight="1" hidden="1">
      <c r="B49" s="34">
        <f>MAX(PAGE12!C21,0)+MAX(PAGE12!D21,0)+MAX(PAGE12!E21,0)</f>
        <v>186</v>
      </c>
      <c r="C49" s="34">
        <f>MAX(PAGE12!F21,0)+MAX(PAGE12!G21,0)+MAX(PAGE12!H21,0)</f>
        <v>36</v>
      </c>
      <c r="D49" s="34">
        <f>MAX(PAGE13!C20,0)+MAX(PAGE13!D20,0)+MAX(PAGE13!E20,0)</f>
        <v>56</v>
      </c>
      <c r="E49" s="34">
        <f>MAX(PAGE13!F20,0)+MAX(PAGE13!G20,0)+MAX(PAGE13!H20,0)</f>
        <v>4</v>
      </c>
      <c r="F49" s="34">
        <f>MAX(PAGE14!C20,0)+MAX(PAGE14!D20,0)+MAX(PAGE14!E20,0)</f>
        <v>5</v>
      </c>
      <c r="G49" s="34">
        <f>MAX(PAGE14!F20,0)+MAX(PAGE14!G20,0)+MAX(PAGE14!H20,0)</f>
        <v>1</v>
      </c>
      <c r="H49" s="34">
        <f>MAX(PAGE15!C20,0)+MAX(PAGE15!D20,0)+MAX(PAGE15!E20,0)</f>
        <v>0</v>
      </c>
      <c r="I49" s="34">
        <f>MAX(PAGE15!F20,0)+MAX(PAGE15!G20,0)+MAX(PAGE15!H20,0)</f>
        <v>3</v>
      </c>
    </row>
    <row r="50" spans="2:9" ht="16.5" customHeight="1" hidden="1">
      <c r="B50" s="34">
        <f>MAX(PAGE12!C22,0)+MAX(PAGE12!D22,0)+MAX(PAGE12!E22,0)</f>
        <v>2731</v>
      </c>
      <c r="C50" s="34">
        <f>MAX(PAGE12!F22,0)+MAX(PAGE12!G22,0)+MAX(PAGE12!H22,0)</f>
        <v>766</v>
      </c>
      <c r="D50" s="34">
        <f>MAX(PAGE13!C21,0)+MAX(PAGE13!D21,0)+MAX(PAGE13!E21,0)</f>
        <v>839</v>
      </c>
      <c r="E50" s="34">
        <f>MAX(PAGE13!F21,0)+MAX(PAGE13!G21,0)+MAX(PAGE13!H21,0)</f>
        <v>231</v>
      </c>
      <c r="F50" s="34">
        <f>MAX(PAGE14!C21,0)+MAX(PAGE14!D21,0)+MAX(PAGE14!E21,0)</f>
        <v>2</v>
      </c>
      <c r="G50" s="34">
        <f>MAX(PAGE14!F21,0)+MAX(PAGE14!G21,0)+MAX(PAGE14!H21,0)</f>
        <v>41</v>
      </c>
      <c r="H50" s="34">
        <f>MAX(PAGE15!C21,0)+MAX(PAGE15!D21,0)+MAX(PAGE15!E21,0)</f>
        <v>83</v>
      </c>
      <c r="I50" s="34">
        <f>MAX(PAGE15!F21,0)+MAX(PAGE15!G21,0)+MAX(PAGE15!H21,0)</f>
        <v>11</v>
      </c>
    </row>
    <row r="51" spans="2:9" ht="14.25" customHeight="1" hidden="1">
      <c r="B51" s="34">
        <f>MAX(PAGE12!C23,0)+MAX(PAGE12!D23,0)+MAX(PAGE12!E23,0)</f>
        <v>202</v>
      </c>
      <c r="C51" s="34">
        <f>MAX(PAGE12!F23,0)+MAX(PAGE12!G23,0)+MAX(PAGE12!H23,0)</f>
        <v>137</v>
      </c>
      <c r="D51" s="34">
        <f>MAX(PAGE13!C22,0)+MAX(PAGE13!D22,0)+MAX(PAGE13!E22,0)</f>
        <v>280</v>
      </c>
      <c r="E51" s="34">
        <f>MAX(PAGE13!F22,0)+MAX(PAGE13!G22,0)+MAX(PAGE13!H22,0)</f>
        <v>8</v>
      </c>
      <c r="F51" s="34">
        <f>MAX(PAGE14!C22,0)+MAX(PAGE14!D22,0)+MAX(PAGE14!E22,0)</f>
        <v>3</v>
      </c>
      <c r="G51" s="34">
        <f>MAX(PAGE14!F22,0)+MAX(PAGE14!G22,0)+MAX(PAGE14!H22,0)</f>
        <v>15</v>
      </c>
      <c r="H51" s="34">
        <f>MAX(PAGE15!C22,0)+MAX(PAGE15!D22,0)+MAX(PAGE15!E22,0)</f>
        <v>0</v>
      </c>
      <c r="I51" s="34">
        <f>MAX(PAGE15!F22,0)+MAX(PAGE15!G22,0)+MAX(PAGE15!H22,0)</f>
        <v>4</v>
      </c>
    </row>
    <row r="52" spans="2:9" ht="14.25" customHeight="1" hidden="1">
      <c r="B52" s="34">
        <f>MAX(PAGE12!C24,0)+MAX(PAGE12!D24,0)+MAX(PAGE12!E24,0)</f>
        <v>9259</v>
      </c>
      <c r="C52" s="34">
        <f>MAX(PAGE12!F24,0)+MAX(PAGE12!G24,0)+MAX(PAGE12!H24,0)</f>
        <v>1871</v>
      </c>
      <c r="D52" s="34">
        <f>MAX(PAGE13!C23,0)+MAX(PAGE13!D23,0)+MAX(PAGE13!E23,0)</f>
        <v>1133</v>
      </c>
      <c r="E52" s="34">
        <f>MAX(PAGE13!F23,0)+MAX(PAGE13!G23,0)+MAX(PAGE13!H23,0)</f>
        <v>115</v>
      </c>
      <c r="F52" s="34">
        <f>MAX(PAGE14!C23,0)+MAX(PAGE14!D23,0)+MAX(PAGE14!E23,0)</f>
        <v>3</v>
      </c>
      <c r="G52" s="34">
        <f>MAX(PAGE14!F23,0)+MAX(PAGE14!G23,0)+MAX(PAGE14!H23,0)</f>
        <v>51</v>
      </c>
      <c r="H52" s="34">
        <f>MAX(PAGE15!C23,0)+MAX(PAGE15!D23,0)+MAX(PAGE15!E23,0)</f>
        <v>70</v>
      </c>
      <c r="I52" s="34">
        <f>MAX(PAGE15!F23,0)+MAX(PAGE15!G23,0)+MAX(PAGE15!H23,0)</f>
        <v>67</v>
      </c>
    </row>
    <row r="53" spans="2:9" ht="14.25" customHeight="1" hidden="1">
      <c r="B53" s="34">
        <f>MAX(PAGE12!C25,0)+MAX(PAGE12!D25,0)+MAX(PAGE12!E25,0)</f>
        <v>21692</v>
      </c>
      <c r="C53" s="34">
        <f>MAX(PAGE12!F25,0)+MAX(PAGE12!G25,0)+MAX(PAGE12!H25,0)</f>
        <v>3744</v>
      </c>
      <c r="D53" s="34">
        <f>MAX(PAGE13!C24,0)+MAX(PAGE13!D24,0)+MAX(PAGE13!E24,0)</f>
        <v>288</v>
      </c>
      <c r="E53" s="34">
        <f>MAX(PAGE13!F24,0)+MAX(PAGE13!G24,0)+MAX(PAGE13!H24,0)</f>
        <v>36</v>
      </c>
      <c r="F53" s="34">
        <f>MAX(PAGE14!C24,0)+MAX(PAGE14!D24,0)+MAX(PAGE14!E24,0)</f>
        <v>0</v>
      </c>
      <c r="G53" s="34">
        <f>MAX(PAGE14!F24,0)+MAX(PAGE14!G24,0)+MAX(PAGE14!H24,0)</f>
        <v>25</v>
      </c>
      <c r="H53" s="34">
        <f>MAX(PAGE15!C24,0)+MAX(PAGE15!D24,0)+MAX(PAGE15!E24,0)</f>
        <v>48</v>
      </c>
      <c r="I53" s="34">
        <f>MAX(PAGE15!F24,0)+MAX(PAGE15!G24,0)+MAX(PAGE15!H24,0)</f>
        <v>98</v>
      </c>
    </row>
    <row r="54" spans="2:9" ht="11.25" customHeight="1" hidden="1">
      <c r="B54" s="34">
        <f>MAX(PAGE12!C26,0)+MAX(PAGE12!D26,0)+MAX(PAGE12!E26,0)</f>
        <v>2</v>
      </c>
      <c r="C54" s="34">
        <f>MAX(PAGE12!F26,0)+MAX(PAGE12!G26,0)+MAX(PAGE12!H26,0)</f>
        <v>0</v>
      </c>
      <c r="D54" s="34">
        <f>MAX(PAGE13!C25,0)+MAX(PAGE13!D25,0)+MAX(PAGE13!E25,0)</f>
        <v>3</v>
      </c>
      <c r="E54" s="34">
        <f>MAX(PAGE13!F25,0)+MAX(PAGE13!G25,0)+MAX(PAGE13!H25,0)</f>
        <v>0</v>
      </c>
      <c r="F54" s="34">
        <f>MAX(PAGE14!C25,0)+MAX(PAGE14!D25,0)+MAX(PAGE14!E25,0)</f>
        <v>0</v>
      </c>
      <c r="G54" s="34">
        <f>MAX(PAGE14!F25,0)+MAX(PAGE14!G25,0)+MAX(PAGE14!H25,0)</f>
        <v>0</v>
      </c>
      <c r="H54" s="34">
        <f>MAX(PAGE15!C25,0)+MAX(PAGE15!D25,0)+MAX(PAGE15!E25,0)</f>
        <v>0</v>
      </c>
      <c r="I54" s="34">
        <f>MAX(PAGE15!F25,0)+MAX(PAGE15!G25,0)+MAX(PAGE15!H25,0)</f>
        <v>0</v>
      </c>
    </row>
    <row r="55" spans="2:9" ht="13.5" customHeight="1" hidden="1">
      <c r="B55" s="34">
        <f>MAX(PAGE12!C27,0)+MAX(PAGE12!D27,0)+MAX(PAGE12!E27,0)</f>
        <v>0</v>
      </c>
      <c r="C55" s="34">
        <f>MAX(PAGE12!F27,0)+MAX(PAGE12!G27,0)+MAX(PAGE12!H27,0)</f>
        <v>0</v>
      </c>
      <c r="D55" s="34">
        <f>MAX(PAGE13!C26,0)+MAX(PAGE13!D26,0)+MAX(PAGE13!E26,0)</f>
        <v>0</v>
      </c>
      <c r="E55" s="34">
        <f>MAX(PAGE13!F26,0)+MAX(PAGE13!G26,0)+MAX(PAGE13!H26,0)</f>
        <v>0</v>
      </c>
      <c r="F55" s="34">
        <f>MAX(PAGE14!C26,0)+MAX(PAGE14!D26,0)+MAX(PAGE14!E26,0)</f>
        <v>0</v>
      </c>
      <c r="G55" s="34">
        <f>MAX(PAGE14!F26,0)+MAX(PAGE14!G26,0)+MAX(PAGE14!H26,0)</f>
        <v>0</v>
      </c>
      <c r="H55" s="34">
        <f>MAX(PAGE15!C26,0)+MAX(PAGE15!D26,0)+MAX(PAGE15!E26,0)</f>
        <v>0</v>
      </c>
      <c r="I55" s="34">
        <f>MAX(PAGE15!F26,0)+MAX(PAGE15!G26,0)+MAX(PAGE15!H26,0)</f>
        <v>0</v>
      </c>
    </row>
    <row r="56" spans="2:9" ht="21.75" customHeight="1" hidden="1">
      <c r="B56" s="34">
        <f>MAX(PAGE12!C28,0)+MAX(PAGE12!D28,0)+MAX(PAGE12!E28,0)</f>
        <v>4364</v>
      </c>
      <c r="C56" s="34">
        <f>MAX(PAGE12!F28,0)+MAX(PAGE12!G28,0)+MAX(PAGE12!H28,0)</f>
        <v>1580</v>
      </c>
      <c r="D56" s="34">
        <f>MAX(PAGE13!C27,0)+MAX(PAGE13!D27,0)+MAX(PAGE13!E27,0)</f>
        <v>2506</v>
      </c>
      <c r="E56" s="34">
        <f>MAX(PAGE13!F27,0)+MAX(PAGE13!G27,0)+MAX(PAGE13!H27,0)</f>
        <v>126</v>
      </c>
      <c r="F56" s="34">
        <f>MAX(PAGE14!C27,0)+MAX(PAGE14!D27,0)+MAX(PAGE14!E27,0)</f>
        <v>1</v>
      </c>
      <c r="G56" s="34">
        <f>MAX(PAGE14!F27,0)+MAX(PAGE14!G27,0)+MAX(PAGE14!H27,0)</f>
        <v>26</v>
      </c>
      <c r="H56" s="34">
        <f>MAX(PAGE15!C27,0)+MAX(PAGE15!D27,0)+MAX(PAGE15!E27,0)</f>
        <v>10</v>
      </c>
      <c r="I56" s="34">
        <f>MAX(PAGE15!F27,0)+MAX(PAGE15!G27,0)+MAX(PAGE15!H27,0)</f>
        <v>52</v>
      </c>
    </row>
    <row r="57" spans="2:9" ht="27.75" customHeight="1" hidden="1">
      <c r="B57" s="34">
        <f>MAX(PAGE12!C29,0)+MAX(PAGE12!D29,0)+MAX(PAGE12!E29,0)</f>
        <v>134</v>
      </c>
      <c r="C57" s="34">
        <f>MAX(PAGE12!F29,0)+MAX(PAGE12!G29,0)+MAX(PAGE12!H29,0)</f>
        <v>57</v>
      </c>
      <c r="D57" s="34">
        <f>MAX(PAGE13!C28,0)+MAX(PAGE13!D28,0)+MAX(PAGE13!E28,0)</f>
        <v>46</v>
      </c>
      <c r="E57" s="34">
        <f>MAX(PAGE13!F28,0)+MAX(PAGE13!G28,0)+MAX(PAGE13!H28,0)</f>
        <v>0</v>
      </c>
      <c r="F57" s="34">
        <f>MAX(PAGE14!C28,0)+MAX(PAGE14!D28,0)+MAX(PAGE14!E28,0)</f>
        <v>0</v>
      </c>
      <c r="G57" s="34">
        <f>MAX(PAGE14!F28,0)+MAX(PAGE14!G28,0)+MAX(PAGE14!H28,0)</f>
        <v>1</v>
      </c>
      <c r="H57" s="34">
        <f>MAX(PAGE15!C28,0)+MAX(PAGE15!D28,0)+MAX(PAGE15!E28,0)</f>
        <v>0</v>
      </c>
      <c r="I57" s="34">
        <f>MAX(PAGE15!F28,0)+MAX(PAGE15!G28,0)+MAX(PAGE15!H28,0)</f>
        <v>2</v>
      </c>
    </row>
    <row r="58" spans="2:9" ht="17.25" customHeight="1" hidden="1">
      <c r="B58" s="34">
        <f>MAX(PAGE12!C30,0)</f>
        <v>0</v>
      </c>
      <c r="C58" s="34">
        <f>MAX(PAGE12!F30,0)</f>
        <v>0</v>
      </c>
      <c r="D58" s="34">
        <f>MAX(PAGE13!C29,0)</f>
        <v>0</v>
      </c>
      <c r="E58" s="34">
        <f>MAX(PAGE13!F29,0)</f>
        <v>0</v>
      </c>
      <c r="F58" s="34">
        <f>MAX(PAGE14!C29,0)</f>
        <v>0</v>
      </c>
      <c r="G58" s="34">
        <f>MAX(PAGE14!F29,0)</f>
        <v>0</v>
      </c>
      <c r="H58" s="34">
        <f>MAX(PAGE15!C29,0)</f>
        <v>0</v>
      </c>
      <c r="I58" s="34">
        <f>MAX(PAGE15!F29,0)</f>
        <v>0</v>
      </c>
    </row>
    <row r="59" spans="2:9" ht="83.25" customHeight="1" hidden="1">
      <c r="B59" s="34">
        <f>MAX(PAGE12!C31,0)+MAX(PAGE12!D31,0)+MAX(PAGE12!E31,0)</f>
        <v>54396</v>
      </c>
      <c r="C59" s="34">
        <f>MAX(PAGE12!F31,0)+MAX(PAGE12!G31,0)+MAX(PAGE12!H31,0)</f>
        <v>10594</v>
      </c>
      <c r="D59" s="34">
        <f>MAX(PAGE13!C30,0)+MAX(PAGE13!D30,0)+MAX(PAGE13!E30,0)</f>
        <v>7527</v>
      </c>
      <c r="E59" s="34">
        <f>MAX(PAGE13!F30,0)+MAX(PAGE13!G30,0)+MAX(PAGE13!H30,0)</f>
        <v>624</v>
      </c>
      <c r="F59" s="34">
        <f>MAX(PAGE14!C30,0)+MAX(PAGE14!D30,0)+MAX(PAGE14!E30,0)</f>
        <v>72</v>
      </c>
      <c r="G59" s="34">
        <f>MAX(PAGE14!F30,0)+MAX(PAGE14!G30,0)+MAX(PAGE14!H30,0)</f>
        <v>184</v>
      </c>
      <c r="H59" s="34">
        <f>MAX(PAGE15!C30,0)+MAX(PAGE15!D30,0)+MAX(PAGE15!E30,0)</f>
        <v>220</v>
      </c>
      <c r="I59" s="34">
        <f>MAX(PAGE15!F30,0)+MAX(PAGE15!G30,0)+MAX(PAGE15!H30,0)</f>
        <v>526</v>
      </c>
    </row>
  </sheetData>
  <sheetProtection password="CDE0" sheet="1" objects="1" scenarios="1"/>
  <mergeCells count="10">
    <mergeCell ref="B12:I12"/>
    <mergeCell ref="B13:I13"/>
    <mergeCell ref="B14:B20"/>
    <mergeCell ref="C14:C20"/>
    <mergeCell ref="D14:D20"/>
    <mergeCell ref="E14:E20"/>
    <mergeCell ref="F14:F20"/>
    <mergeCell ref="G14:G20"/>
    <mergeCell ref="H14:H20"/>
    <mergeCell ref="I14:I20"/>
  </mergeCells>
  <printOptions/>
  <pageMargins left="0.8" right="0.3" top="0.9" bottom="0" header="0.5" footer="0.5"/>
  <pageSetup fitToHeight="1" fitToWidth="1" horizontalDpi="600" verticalDpi="600" orientation="landscape" scale="73" r:id="rId1"/>
  <headerFooter alignWithMargins="0">
    <oddFooter>&amp;L&amp;8
CURRENT DATE: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80" zoomScaleNormal="80" zoomScalePageLayoutView="0" workbookViewId="0" topLeftCell="A1">
      <selection activeCell="B22" sqref="B22"/>
    </sheetView>
  </sheetViews>
  <sheetFormatPr defaultColWidth="36.7109375" defaultRowHeight="12.75"/>
  <cols>
    <col min="1" max="1" width="31.7109375" style="13" customWidth="1"/>
    <col min="2" max="2" width="16.57421875" style="13" customWidth="1"/>
    <col min="3" max="3" width="13.140625" style="13" customWidth="1"/>
    <col min="4" max="5" width="11.8515625" style="13" customWidth="1"/>
    <col min="6" max="6" width="12.00390625" style="13" customWidth="1"/>
    <col min="7" max="7" width="10.8515625" style="13" customWidth="1"/>
    <col min="8" max="8" width="10.421875" style="13" customWidth="1"/>
    <col min="9" max="9" width="11.8515625" style="13" customWidth="1"/>
    <col min="10" max="10" width="4.8515625" style="13" customWidth="1"/>
    <col min="11" max="11" width="10.00390625" style="13" customWidth="1"/>
    <col min="12" max="12" width="11.00390625" style="13" customWidth="1"/>
    <col min="13" max="13" width="6.421875" style="13" customWidth="1"/>
    <col min="14" max="14" width="6.57421875" style="13" customWidth="1"/>
    <col min="15" max="15" width="4.57421875" style="13" hidden="1" customWidth="1"/>
    <col min="16" max="16" width="10.7109375" style="13" customWidth="1"/>
    <col min="17" max="17" width="7.00390625" style="13" customWidth="1"/>
    <col min="18" max="18" width="8.8515625" style="13" hidden="1" customWidth="1"/>
    <col min="19" max="19" width="9.421875" style="13" customWidth="1"/>
    <col min="20" max="22" width="12.7109375" style="13" customWidth="1"/>
    <col min="23" max="16384" width="36.7109375" style="13" customWidth="1"/>
  </cols>
  <sheetData>
    <row r="1" spans="1:9" ht="12" customHeight="1">
      <c r="A1" s="149" t="s">
        <v>221</v>
      </c>
      <c r="B1" s="12"/>
      <c r="C1" s="8"/>
      <c r="D1" s="8"/>
      <c r="E1" s="8"/>
      <c r="F1" s="8"/>
      <c r="I1" s="28" t="s">
        <v>82</v>
      </c>
    </row>
    <row r="2" spans="1:9" ht="9" customHeight="1">
      <c r="A2" s="12"/>
      <c r="B2" s="12"/>
      <c r="D2" s="12"/>
      <c r="E2" s="12"/>
      <c r="F2" s="12"/>
      <c r="I2" s="12"/>
    </row>
    <row r="3" spans="1:10" ht="9" customHeight="1">
      <c r="A3" s="12"/>
      <c r="H3"/>
      <c r="I3"/>
      <c r="J3"/>
    </row>
    <row r="4" spans="1:10" ht="11.25" customHeight="1">
      <c r="A4" s="12"/>
      <c r="D4" s="29" t="s">
        <v>41</v>
      </c>
      <c r="E4" s="29"/>
      <c r="F4" s="29"/>
      <c r="G4" s="12"/>
      <c r="H4"/>
      <c r="I4"/>
      <c r="J4"/>
    </row>
    <row r="5" spans="1:10" ht="11.25" customHeight="1">
      <c r="A5" s="12"/>
      <c r="D5" s="29" t="s">
        <v>50</v>
      </c>
      <c r="E5" s="29"/>
      <c r="F5" s="29"/>
      <c r="G5" s="12"/>
      <c r="H5"/>
      <c r="I5"/>
      <c r="J5"/>
    </row>
    <row r="6" spans="1:10" ht="11.25" customHeight="1">
      <c r="A6" s="12"/>
      <c r="G6" s="8"/>
      <c r="H6"/>
      <c r="I6"/>
      <c r="J6"/>
    </row>
    <row r="7" spans="1:10" ht="11.25" customHeight="1">
      <c r="A7" s="12"/>
      <c r="D7" s="112" t="str">
        <f>PAGE1!C7</f>
        <v>Reporting Date:</v>
      </c>
      <c r="E7" s="29"/>
      <c r="F7" s="29"/>
      <c r="G7" s="8"/>
      <c r="H7"/>
      <c r="I7"/>
      <c r="J7"/>
    </row>
    <row r="8" spans="1:10" ht="9" customHeight="1">
      <c r="A8" s="12"/>
      <c r="D8" s="12"/>
      <c r="E8" s="12"/>
      <c r="F8" s="12"/>
      <c r="G8" s="8"/>
      <c r="H8"/>
      <c r="I8"/>
      <c r="J8"/>
    </row>
    <row r="9" spans="1:10" ht="11.25" customHeight="1">
      <c r="A9" s="12"/>
      <c r="B9" s="12"/>
      <c r="C9" s="151" t="s">
        <v>108</v>
      </c>
      <c r="D9" s="151"/>
      <c r="E9" s="151"/>
      <c r="H9"/>
      <c r="I9"/>
      <c r="J9"/>
    </row>
    <row r="10" spans="1:10" ht="9" customHeight="1">
      <c r="A10" s="12"/>
      <c r="B10" s="12"/>
      <c r="C10" s="12"/>
      <c r="D10" s="12"/>
      <c r="E10" s="12"/>
      <c r="F10" s="12"/>
      <c r="G10" s="12"/>
      <c r="H10" s="12"/>
      <c r="I10" s="12"/>
      <c r="J10" s="8"/>
    </row>
    <row r="11" spans="1:11" ht="31.5" customHeight="1">
      <c r="A11" s="264" t="s">
        <v>212</v>
      </c>
      <c r="B11" s="264"/>
      <c r="C11" s="264"/>
      <c r="D11" s="264"/>
      <c r="E11" s="264"/>
      <c r="F11" s="264"/>
      <c r="G11" s="264"/>
      <c r="H11" s="264"/>
      <c r="I11" s="264"/>
      <c r="J11" s="8"/>
      <c r="K11" s="8"/>
    </row>
    <row r="12" spans="1:11" ht="15" customHeight="1">
      <c r="A12" s="39"/>
      <c r="B12" s="147" t="s">
        <v>40</v>
      </c>
      <c r="C12" s="76"/>
      <c r="D12" s="76"/>
      <c r="E12" s="146"/>
      <c r="F12" s="76"/>
      <c r="G12" s="76"/>
      <c r="H12" s="76"/>
      <c r="I12" s="95"/>
      <c r="J12" s="8"/>
      <c r="K12" s="8"/>
    </row>
    <row r="13" spans="1:12" ht="57" customHeight="1">
      <c r="A13" s="126" t="s">
        <v>99</v>
      </c>
      <c r="B13" s="127" t="s">
        <v>175</v>
      </c>
      <c r="C13" s="127" t="s">
        <v>208</v>
      </c>
      <c r="D13" s="127" t="s">
        <v>107</v>
      </c>
      <c r="E13" s="127" t="s">
        <v>209</v>
      </c>
      <c r="F13" s="127" t="s">
        <v>210</v>
      </c>
      <c r="G13" s="127" t="s">
        <v>56</v>
      </c>
      <c r="H13" s="127" t="s">
        <v>211</v>
      </c>
      <c r="I13" s="123" t="s">
        <v>24</v>
      </c>
      <c r="J13" s="40"/>
      <c r="K13" s="144" t="s">
        <v>49</v>
      </c>
      <c r="L13" s="145" t="s">
        <v>104</v>
      </c>
    </row>
    <row r="14" spans="1:18" s="44" customFormat="1" ht="30" customHeight="1">
      <c r="A14" s="41" t="s">
        <v>75</v>
      </c>
      <c r="B14" s="96">
        <v>13229</v>
      </c>
      <c r="C14" s="96">
        <v>1066</v>
      </c>
      <c r="D14" s="96">
        <v>1053</v>
      </c>
      <c r="E14" s="96">
        <v>1688</v>
      </c>
      <c r="F14" s="96">
        <v>293</v>
      </c>
      <c r="G14" s="96">
        <v>34013</v>
      </c>
      <c r="H14" s="96">
        <v>3054</v>
      </c>
      <c r="I14" s="96">
        <v>54396</v>
      </c>
      <c r="J14" s="42"/>
      <c r="K14" s="104">
        <f aca="true" t="shared" si="0" ref="K14:K22">MAX(B14,0)+MAX(C14,0)+MAX(D14,0)+MAX(E14,0)+MAX(F14,0)+MAX(G14,0)+MAX(H14,0)</f>
        <v>54396</v>
      </c>
      <c r="L14" s="102">
        <f>MAX(PAGE12!C31,0)+MAX(PAGE12!D31,0)+MAX(PAGE12!E31,0)</f>
        <v>54396</v>
      </c>
      <c r="R14" s="44">
        <f aca="true" t="shared" si="1" ref="R14:R22">MIN(LEN(TRIM(B14)),LEN(TRIM(C14)),LEN(TRIM(D14)),LEN(TRIM(E14)),LEN(TRIM(F14)),LEN(TRIM(G14)),LEN(TRIM(H14)),LEN(TRIM(I14)))</f>
        <v>3</v>
      </c>
    </row>
    <row r="15" spans="1:18" s="44" customFormat="1" ht="30" customHeight="1">
      <c r="A15" s="41" t="s">
        <v>149</v>
      </c>
      <c r="B15" s="96">
        <v>2752</v>
      </c>
      <c r="C15" s="96">
        <v>268</v>
      </c>
      <c r="D15" s="96">
        <v>215</v>
      </c>
      <c r="E15" s="96">
        <v>365</v>
      </c>
      <c r="F15" s="96">
        <v>58</v>
      </c>
      <c r="G15" s="96">
        <v>6321</v>
      </c>
      <c r="H15" s="96">
        <v>615</v>
      </c>
      <c r="I15" s="96">
        <v>10594</v>
      </c>
      <c r="J15" s="42"/>
      <c r="K15" s="104">
        <f t="shared" si="0"/>
        <v>10594</v>
      </c>
      <c r="L15" s="102">
        <f>MAX(PAGE12!F31,0)+MAX(PAGE12!G31,0)+MAX(PAGE12!H31,0)</f>
        <v>10594</v>
      </c>
      <c r="R15" s="44">
        <f t="shared" si="1"/>
        <v>2</v>
      </c>
    </row>
    <row r="16" spans="1:18" s="44" customFormat="1" ht="30" customHeight="1">
      <c r="A16" s="41" t="s">
        <v>76</v>
      </c>
      <c r="B16" s="96">
        <v>1555</v>
      </c>
      <c r="C16" s="96">
        <v>138</v>
      </c>
      <c r="D16" s="96">
        <v>214</v>
      </c>
      <c r="E16" s="96">
        <v>261</v>
      </c>
      <c r="F16" s="96">
        <v>43</v>
      </c>
      <c r="G16" s="96">
        <v>4855</v>
      </c>
      <c r="H16" s="96">
        <v>461</v>
      </c>
      <c r="I16" s="96">
        <v>7527</v>
      </c>
      <c r="J16" s="42"/>
      <c r="K16" s="104">
        <f t="shared" si="0"/>
        <v>7527</v>
      </c>
      <c r="L16" s="102">
        <f>MAX(PAGE13!C30,0)+MAX(PAGE13!D30,0)+MAX(PAGE13!E30,0)</f>
        <v>7527</v>
      </c>
      <c r="O16" s="44">
        <v>18</v>
      </c>
      <c r="R16" s="44">
        <f t="shared" si="1"/>
        <v>2</v>
      </c>
    </row>
    <row r="17" spans="1:18" ht="30" customHeight="1">
      <c r="A17" s="41" t="s">
        <v>77</v>
      </c>
      <c r="B17" s="96">
        <v>97</v>
      </c>
      <c r="C17" s="96">
        <v>11</v>
      </c>
      <c r="D17" s="96">
        <v>10</v>
      </c>
      <c r="E17" s="96">
        <v>56</v>
      </c>
      <c r="F17" s="96">
        <v>1</v>
      </c>
      <c r="G17" s="96">
        <v>412</v>
      </c>
      <c r="H17" s="96">
        <v>37</v>
      </c>
      <c r="I17" s="96">
        <v>624</v>
      </c>
      <c r="J17" s="42"/>
      <c r="K17" s="104">
        <f t="shared" si="0"/>
        <v>624</v>
      </c>
      <c r="L17" s="79">
        <f>MAX(PAGE13!F30,0)+MAX(PAGE13!G30,0)+MAX(PAGE13!H30,0)</f>
        <v>624</v>
      </c>
      <c r="R17" s="44">
        <f t="shared" si="1"/>
        <v>1</v>
      </c>
    </row>
    <row r="18" spans="1:18" ht="30" customHeight="1">
      <c r="A18" s="45" t="s">
        <v>48</v>
      </c>
      <c r="B18" s="96">
        <v>21</v>
      </c>
      <c r="C18" s="96">
        <v>4</v>
      </c>
      <c r="D18" s="96">
        <v>4</v>
      </c>
      <c r="E18" s="96">
        <v>7</v>
      </c>
      <c r="F18" s="96">
        <v>1</v>
      </c>
      <c r="G18" s="96">
        <v>33</v>
      </c>
      <c r="H18" s="96">
        <v>2</v>
      </c>
      <c r="I18" s="96">
        <v>72</v>
      </c>
      <c r="J18" s="42"/>
      <c r="K18" s="104">
        <f t="shared" si="0"/>
        <v>72</v>
      </c>
      <c r="L18" s="79">
        <f>MAX(PAGE14!C30,0)+MAX(PAGE14!D30,0)+MAX(PAGE14!E30,0)</f>
        <v>72</v>
      </c>
      <c r="R18" s="44">
        <f t="shared" si="1"/>
        <v>1</v>
      </c>
    </row>
    <row r="19" spans="1:18" ht="30" customHeight="1">
      <c r="A19" s="45" t="s">
        <v>78</v>
      </c>
      <c r="B19" s="96">
        <v>33</v>
      </c>
      <c r="C19" s="96">
        <v>3</v>
      </c>
      <c r="D19" s="96">
        <v>2</v>
      </c>
      <c r="E19" s="96">
        <v>2</v>
      </c>
      <c r="F19" s="96">
        <v>0</v>
      </c>
      <c r="G19" s="96">
        <v>137</v>
      </c>
      <c r="H19" s="96">
        <v>7</v>
      </c>
      <c r="I19" s="96">
        <v>184</v>
      </c>
      <c r="J19" s="42"/>
      <c r="K19" s="104">
        <f t="shared" si="0"/>
        <v>184</v>
      </c>
      <c r="L19" s="79">
        <f>MAX(PAGE14!F30,0)+MAX(PAGE14!G30,0)+MAX(PAGE14!H30,0)</f>
        <v>184</v>
      </c>
      <c r="R19" s="44">
        <f t="shared" si="1"/>
        <v>1</v>
      </c>
    </row>
    <row r="20" spans="1:18" ht="30" customHeight="1">
      <c r="A20" s="41" t="s">
        <v>79</v>
      </c>
      <c r="B20" s="96">
        <v>40</v>
      </c>
      <c r="C20" s="96">
        <v>21</v>
      </c>
      <c r="D20" s="96">
        <v>0</v>
      </c>
      <c r="E20" s="96">
        <v>32</v>
      </c>
      <c r="F20" s="96">
        <v>0</v>
      </c>
      <c r="G20" s="96">
        <v>120</v>
      </c>
      <c r="H20" s="96">
        <v>7</v>
      </c>
      <c r="I20" s="96">
        <v>220</v>
      </c>
      <c r="J20" s="42"/>
      <c r="K20" s="104">
        <f t="shared" si="0"/>
        <v>220</v>
      </c>
      <c r="L20" s="79">
        <f>MAX(PAGE15!C30,0)+MAX(PAGE15!D30,0)+MAX(PAGE15!E30,0)</f>
        <v>220</v>
      </c>
      <c r="R20" s="44">
        <f t="shared" si="1"/>
        <v>1</v>
      </c>
    </row>
    <row r="21" spans="1:18" ht="30" customHeight="1">
      <c r="A21" s="41" t="s">
        <v>80</v>
      </c>
      <c r="B21" s="96">
        <v>49</v>
      </c>
      <c r="C21" s="96">
        <v>2</v>
      </c>
      <c r="D21" s="96">
        <v>16</v>
      </c>
      <c r="E21" s="96">
        <v>18</v>
      </c>
      <c r="F21" s="96">
        <v>1</v>
      </c>
      <c r="G21" s="96">
        <v>423</v>
      </c>
      <c r="H21" s="96">
        <v>17</v>
      </c>
      <c r="I21" s="96">
        <v>526</v>
      </c>
      <c r="J21" s="42"/>
      <c r="K21" s="104">
        <f t="shared" si="0"/>
        <v>526</v>
      </c>
      <c r="L21" s="79">
        <f>MAX(PAGE15!F30,0)+MAX(PAGE15!G30,0)+MAX(PAGE15!H30,0)</f>
        <v>526</v>
      </c>
      <c r="R21" s="44">
        <f t="shared" si="1"/>
        <v>1</v>
      </c>
    </row>
    <row r="22" spans="1:18" ht="30" customHeight="1">
      <c r="A22" s="125" t="s">
        <v>81</v>
      </c>
      <c r="B22" s="96">
        <v>17776</v>
      </c>
      <c r="C22" s="96">
        <v>1513</v>
      </c>
      <c r="D22" s="96">
        <v>1514</v>
      </c>
      <c r="E22" s="96">
        <v>2429</v>
      </c>
      <c r="F22" s="96">
        <v>397</v>
      </c>
      <c r="G22" s="96">
        <v>46314</v>
      </c>
      <c r="H22" s="96">
        <v>4200</v>
      </c>
      <c r="I22" s="96">
        <v>74143</v>
      </c>
      <c r="J22" s="42"/>
      <c r="K22" s="104">
        <f t="shared" si="0"/>
        <v>74143</v>
      </c>
      <c r="R22" s="44">
        <f t="shared" si="1"/>
        <v>3</v>
      </c>
    </row>
    <row r="23" spans="1:11" ht="15" customHeight="1">
      <c r="A23" s="37"/>
      <c r="B23" s="46"/>
      <c r="C23" s="46"/>
      <c r="D23" s="46"/>
      <c r="E23" s="46"/>
      <c r="F23" s="46"/>
      <c r="G23" s="46"/>
      <c r="H23" s="46"/>
      <c r="I23" s="46"/>
      <c r="J23" s="42"/>
      <c r="K23" s="43"/>
    </row>
    <row r="24" ht="12.75">
      <c r="A24" s="8"/>
    </row>
    <row r="25" spans="1:9" ht="12.75">
      <c r="A25" s="28" t="s">
        <v>49</v>
      </c>
      <c r="B25" s="8">
        <f aca="true" t="shared" si="2" ref="B25:I25">MAX(B14,0)+MAX(B15,0)+MAX(B16,0)+MAX(B17,0)+MAX(B18,0)+MAX(B19,0)+MAX(B20,0)+MAX(B21,0)</f>
        <v>17776</v>
      </c>
      <c r="C25" s="8">
        <f t="shared" si="2"/>
        <v>1513</v>
      </c>
      <c r="D25" s="8">
        <f t="shared" si="2"/>
        <v>1514</v>
      </c>
      <c r="E25" s="8">
        <f t="shared" si="2"/>
        <v>2429</v>
      </c>
      <c r="F25" s="8">
        <f t="shared" si="2"/>
        <v>397</v>
      </c>
      <c r="G25" s="8">
        <f t="shared" si="2"/>
        <v>46314</v>
      </c>
      <c r="H25" s="8">
        <f t="shared" si="2"/>
        <v>4200</v>
      </c>
      <c r="I25" s="8">
        <f t="shared" si="2"/>
        <v>74143</v>
      </c>
    </row>
    <row r="26" ht="12.75">
      <c r="A26" s="47"/>
    </row>
  </sheetData>
  <sheetProtection password="CDE0" sheet="1" objects="1" scenarios="1"/>
  <mergeCells count="2">
    <mergeCell ref="C9:E9"/>
    <mergeCell ref="A11:I11"/>
  </mergeCells>
  <conditionalFormatting sqref="J14:J23">
    <cfRule type="expression" priority="1" dxfId="0" stopIfTrue="1">
      <formula>AND(J14&gt;0,J14&gt;I14)</formula>
    </cfRule>
  </conditionalFormatting>
  <conditionalFormatting sqref="G25:I25 B25:D25">
    <cfRule type="expression" priority="2" dxfId="0" stopIfTrue="1">
      <formula>MAX(B22,0)&lt;&gt;B25</formula>
    </cfRule>
  </conditionalFormatting>
  <conditionalFormatting sqref="K15:K23">
    <cfRule type="expression" priority="3" dxfId="0" stopIfTrue="1">
      <formula>MAX(I15,0)&lt;&gt;K15</formula>
    </cfRule>
  </conditionalFormatting>
  <conditionalFormatting sqref="K14">
    <cfRule type="expression" priority="4" dxfId="0" stopIfTrue="1">
      <formula>MAX(I14,0)&lt;&gt;K14</formula>
    </cfRule>
  </conditionalFormatting>
  <conditionalFormatting sqref="L19:L21">
    <cfRule type="expression" priority="5" dxfId="1" stopIfTrue="1">
      <formula>AND(OR(I19&gt;=0,L19&gt;0),I19&lt;&gt;L19)</formula>
    </cfRule>
  </conditionalFormatting>
  <conditionalFormatting sqref="L15:L18">
    <cfRule type="expression" priority="6" dxfId="0" stopIfTrue="1">
      <formula>AND(OR(I15&gt;=0,L15&gt;0),I15&lt;&gt;L15)</formula>
    </cfRule>
  </conditionalFormatting>
  <conditionalFormatting sqref="L14">
    <cfRule type="expression" priority="7" dxfId="1" stopIfTrue="1">
      <formula>AND(OR(I14&gt;=0,L14&gt;0),I14&lt;&gt;L14)</formula>
    </cfRule>
  </conditionalFormatting>
  <conditionalFormatting sqref="E25:F25">
    <cfRule type="expression" priority="8" dxfId="0" stopIfTrue="1">
      <formula>MAX(E22,0)&lt;&gt;E25</formula>
    </cfRule>
  </conditionalFormatting>
  <conditionalFormatting sqref="B14:I22">
    <cfRule type="expression" priority="9" dxfId="0" stopIfTrue="1">
      <formula>LEN(TRIM(B14))=0</formula>
    </cfRule>
  </conditionalFormatting>
  <conditionalFormatting sqref="C9:E9">
    <cfRule type="expression" priority="10" dxfId="1" stopIfTrue="1">
      <formula>MIN(R14:R22)=0</formula>
    </cfRule>
  </conditionalFormatting>
  <printOptions/>
  <pageMargins left="0.8" right="0.3" top="0.9" bottom="0" header="0.5" footer="0.5"/>
  <pageSetup fitToHeight="1" fitToWidth="1" horizontalDpi="600" verticalDpi="600" orientation="landscape" scale="95" r:id="rId1"/>
  <headerFooter alignWithMargins="0">
    <oddFooter>&amp;L&amp;8
CURRENT DATE: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80" zoomScaleNormal="80" zoomScalePageLayoutView="0" workbookViewId="0" topLeftCell="A1">
      <selection activeCell="B22" sqref="B22"/>
    </sheetView>
  </sheetViews>
  <sheetFormatPr defaultColWidth="36.7109375" defaultRowHeight="12.75"/>
  <cols>
    <col min="1" max="1" width="31.7109375" style="15" customWidth="1"/>
    <col min="2" max="2" width="16.57421875" style="15" customWidth="1"/>
    <col min="3" max="3" width="15.00390625" style="15" customWidth="1"/>
    <col min="4" max="6" width="14.00390625" style="15" customWidth="1"/>
    <col min="7" max="7" width="13.7109375" style="15" customWidth="1"/>
    <col min="8" max="8" width="13.57421875" style="15" customWidth="1"/>
    <col min="9" max="9" width="13.7109375" style="15" customWidth="1"/>
    <col min="10" max="10" width="4.8515625" style="15" customWidth="1"/>
    <col min="11" max="11" width="6.8515625" style="15" customWidth="1"/>
    <col min="12" max="12" width="6.140625" style="15" customWidth="1"/>
    <col min="13" max="13" width="6.57421875" style="15" hidden="1" customWidth="1"/>
    <col min="14" max="14" width="3.140625" style="15" hidden="1" customWidth="1"/>
    <col min="15" max="15" width="5.00390625" style="15" customWidth="1"/>
    <col min="16" max="16" width="7.140625" style="15" customWidth="1"/>
    <col min="17" max="17" width="8.8515625" style="15" customWidth="1"/>
    <col min="18" max="18" width="9.421875" style="15" customWidth="1"/>
    <col min="19" max="21" width="12.7109375" style="15" customWidth="1"/>
    <col min="22" max="16384" width="36.7109375" style="15" customWidth="1"/>
  </cols>
  <sheetData>
    <row r="1" spans="1:9" ht="12.75" customHeight="1">
      <c r="A1" s="149" t="s">
        <v>221</v>
      </c>
      <c r="B1" s="5"/>
      <c r="C1" s="4"/>
      <c r="D1" s="4"/>
      <c r="E1" s="4"/>
      <c r="F1" s="4"/>
      <c r="I1" s="14" t="s">
        <v>83</v>
      </c>
    </row>
    <row r="2" spans="1:9" ht="9" customHeight="1">
      <c r="A2" s="5"/>
      <c r="B2" s="5"/>
      <c r="C2" s="265"/>
      <c r="D2" s="265"/>
      <c r="E2" s="16"/>
      <c r="F2" s="16"/>
      <c r="I2" s="5"/>
    </row>
    <row r="3" spans="1:10" ht="9" customHeight="1">
      <c r="A3" s="5"/>
      <c r="D3" s="4"/>
      <c r="E3" s="4"/>
      <c r="F3" s="4"/>
      <c r="H3"/>
      <c r="I3"/>
      <c r="J3"/>
    </row>
    <row r="4" spans="1:10" ht="12" customHeight="1">
      <c r="A4" s="5"/>
      <c r="C4" s="265" t="s">
        <v>41</v>
      </c>
      <c r="D4" s="265"/>
      <c r="E4" s="265"/>
      <c r="F4" s="265"/>
      <c r="G4" s="5"/>
      <c r="H4"/>
      <c r="I4"/>
      <c r="J4"/>
    </row>
    <row r="5" spans="1:10" ht="12" customHeight="1">
      <c r="A5" s="5"/>
      <c r="C5" s="265" t="s">
        <v>50</v>
      </c>
      <c r="D5" s="265"/>
      <c r="E5" s="265"/>
      <c r="F5" s="265"/>
      <c r="G5" s="5"/>
      <c r="H5"/>
      <c r="I5"/>
      <c r="J5"/>
    </row>
    <row r="6" spans="1:10" ht="9" customHeight="1">
      <c r="A6" s="5"/>
      <c r="D6" s="5"/>
      <c r="E6" s="5"/>
      <c r="F6" s="5"/>
      <c r="G6" s="4"/>
      <c r="H6"/>
      <c r="I6"/>
      <c r="J6"/>
    </row>
    <row r="7" spans="1:10" ht="15" customHeight="1">
      <c r="A7" s="5"/>
      <c r="C7" s="265" t="str">
        <f>PAGE1!C7</f>
        <v>Reporting Date:</v>
      </c>
      <c r="D7" s="265"/>
      <c r="E7" s="265"/>
      <c r="F7" s="265"/>
      <c r="G7" s="4"/>
      <c r="H7"/>
      <c r="I7"/>
      <c r="J7"/>
    </row>
    <row r="8" spans="1:10" ht="9" customHeight="1">
      <c r="A8" s="5"/>
      <c r="D8" s="5"/>
      <c r="E8" s="5"/>
      <c r="F8" s="5"/>
      <c r="G8" s="4"/>
      <c r="H8"/>
      <c r="I8"/>
      <c r="J8"/>
    </row>
    <row r="9" spans="1:10" ht="9" customHeight="1">
      <c r="A9" s="5"/>
      <c r="B9" s="5"/>
      <c r="H9"/>
      <c r="I9"/>
      <c r="J9"/>
    </row>
    <row r="10" spans="1:10" ht="11.25" customHeight="1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="13" customFormat="1" ht="21" customHeight="1">
      <c r="A11" s="128" t="s">
        <v>84</v>
      </c>
    </row>
    <row r="12" spans="1:10" s="13" customFormat="1" ht="27" customHeight="1">
      <c r="A12" s="39"/>
      <c r="B12" s="194" t="s">
        <v>171</v>
      </c>
      <c r="C12" s="195"/>
      <c r="D12" s="195"/>
      <c r="E12" s="195"/>
      <c r="F12" s="195"/>
      <c r="G12" s="195"/>
      <c r="H12" s="195"/>
      <c r="I12" s="196"/>
      <c r="J12" s="8"/>
    </row>
    <row r="13" spans="1:10" s="13" customFormat="1" ht="69.75" customHeight="1">
      <c r="A13" s="126" t="s">
        <v>39</v>
      </c>
      <c r="B13" s="127" t="s">
        <v>181</v>
      </c>
      <c r="C13" s="127" t="s">
        <v>213</v>
      </c>
      <c r="D13" s="127" t="s">
        <v>214</v>
      </c>
      <c r="E13" s="127" t="s">
        <v>215</v>
      </c>
      <c r="F13" s="127" t="s">
        <v>216</v>
      </c>
      <c r="G13" s="127" t="s">
        <v>186</v>
      </c>
      <c r="H13" s="127" t="s">
        <v>217</v>
      </c>
      <c r="I13" s="127" t="s">
        <v>188</v>
      </c>
      <c r="J13" s="40"/>
    </row>
    <row r="14" spans="1:10" s="44" customFormat="1" ht="27.75" customHeight="1">
      <c r="A14" s="41" t="s">
        <v>75</v>
      </c>
      <c r="B14" s="97">
        <f>IF(MIN(PAGE17!B14,PAGE17!I14)&lt;=0,0,PAGE17!B14/PAGE17!I14)</f>
        <v>0.24319802926685785</v>
      </c>
      <c r="C14" s="97">
        <f>IF(MIN(PAGE17!C14,PAGE17!I14)&lt;=0,0,PAGE17!C14/PAGE17!I14)</f>
        <v>0.01959702919332304</v>
      </c>
      <c r="D14" s="97">
        <f>IF(MIN(PAGE17!D14,PAGE17!I14)&lt;=0,0,PAGE17!D14/PAGE17!I14)</f>
        <v>0.019358041032428854</v>
      </c>
      <c r="E14" s="97">
        <f>IF(MIN(PAGE17!E14,PAGE17!I14)&lt;=0,0,PAGE17!E14/PAGE17!I14)</f>
        <v>0.031031693506875506</v>
      </c>
      <c r="F14" s="97">
        <f>IF(MIN(PAGE17!F14,PAGE17!I14)&lt;=0,0,PAGE17!F14/PAGE17!I14)</f>
        <v>0.00538642547246121</v>
      </c>
      <c r="G14" s="97">
        <f>IF(MIN(PAGE17!G14,PAGE17!I14)&lt;=0,0,PAGE17!G14/PAGE17!I14)</f>
        <v>0.6252849474226047</v>
      </c>
      <c r="H14" s="97">
        <f>IF(MIN(PAGE17!H14,PAGE17!I14)&lt;=0,0,PAGE17!H14/PAGE17!I14)</f>
        <v>0.05614383410544893</v>
      </c>
      <c r="I14" s="107">
        <f>IF(PAGE17!I14&lt;=0,0,PAGE17!I14/PAGE17!I14)</f>
        <v>1</v>
      </c>
      <c r="J14" s="42"/>
    </row>
    <row r="15" spans="1:10" s="44" customFormat="1" ht="24.75" customHeight="1">
      <c r="A15" s="41" t="s">
        <v>149</v>
      </c>
      <c r="B15" s="97">
        <f>IF(MIN(PAGE17!B15,PAGE17!I15)&lt;=0,0,PAGE17!B15/PAGE17!I15)</f>
        <v>0.25976968095148195</v>
      </c>
      <c r="C15" s="97">
        <f>IF(MIN(PAGE17!C15,PAGE17!I15)&lt;=0,0,PAGE17!C15/PAGE17!I15)</f>
        <v>0.02529733811591467</v>
      </c>
      <c r="D15" s="97">
        <f>IF(MIN(PAGE17!D15,PAGE17!I15)&lt;=0,0,PAGE17!D15/PAGE17!I15)</f>
        <v>0.02029450632433453</v>
      </c>
      <c r="E15" s="97">
        <f>IF(MIN(PAGE17!E15,PAGE17!I15)&lt;=0,0,PAGE17!E15/PAGE17!I15)</f>
        <v>0.03445346422503304</v>
      </c>
      <c r="F15" s="97">
        <f>IF(MIN(PAGE17!F15,PAGE17!I15)&lt;=0,0,PAGE17!F15/PAGE17!I15)</f>
        <v>0.0054747970549367565</v>
      </c>
      <c r="G15" s="97">
        <f>IF(MIN(PAGE17!G15,PAGE17!I15)&lt;=0,0,PAGE17!G15/PAGE17!I15)</f>
        <v>0.5966584859354351</v>
      </c>
      <c r="H15" s="97">
        <f>IF(MIN(PAGE17!H15,PAGE17!I15)&lt;=0,0,PAGE17!H15/PAGE17!I15)</f>
        <v>0.058051727392863885</v>
      </c>
      <c r="I15" s="107">
        <f>IF(PAGE17!I15&lt;=0,0,PAGE17!I15/PAGE17!I15)</f>
        <v>1</v>
      </c>
      <c r="J15" s="42"/>
    </row>
    <row r="16" spans="1:14" s="44" customFormat="1" ht="24.75" customHeight="1">
      <c r="A16" s="41" t="s">
        <v>76</v>
      </c>
      <c r="B16" s="97">
        <f>IF(MIN(PAGE17!B16,PAGE17!I16)&lt;=0,0,PAGE17!B16/PAGE17!I16)</f>
        <v>0.20658961073468846</v>
      </c>
      <c r="C16" s="97">
        <f>IF(MIN(PAGE17!C16,PAGE17!I16)&lt;=0,0,PAGE17!C16/PAGE17!I16)</f>
        <v>0.018333997608609008</v>
      </c>
      <c r="D16" s="97">
        <f>IF(MIN(PAGE17!D16,PAGE17!I16)&lt;=0,0,PAGE17!D16/PAGE17!I16)</f>
        <v>0.028430981798857446</v>
      </c>
      <c r="E16" s="97">
        <f>IF(MIN(PAGE17!E16,PAGE17!I16)&lt;=0,0,PAGE17!E16/PAGE17!I16)</f>
        <v>0.0346751693901953</v>
      </c>
      <c r="F16" s="97">
        <f>IF(MIN(PAGE17!F16,PAGE17!I16)&lt;=0,0,PAGE17!F16/PAGE17!I16)</f>
        <v>0.0057127673707984584</v>
      </c>
      <c r="G16" s="97">
        <f>IF(MIN(PAGE17!G16,PAGE17!I16)&lt;=0,0,PAGE17!G16/PAGE17!I16)</f>
        <v>0.6450112926796865</v>
      </c>
      <c r="H16" s="97">
        <f>IF(MIN(PAGE17!H16,PAGE17!I16)&lt;=0,0,PAGE17!H16/PAGE17!I16)</f>
        <v>0.061246180417164876</v>
      </c>
      <c r="I16" s="107">
        <f>IF(PAGE17!I16&lt;=0,0,PAGE17!I16/PAGE17!I16)</f>
        <v>1</v>
      </c>
      <c r="J16" s="42"/>
      <c r="M16" s="44">
        <v>19</v>
      </c>
      <c r="N16" s="44">
        <v>10</v>
      </c>
    </row>
    <row r="17" spans="1:10" s="13" customFormat="1" ht="21" customHeight="1">
      <c r="A17" s="41" t="s">
        <v>77</v>
      </c>
      <c r="B17" s="97">
        <f>IF(MIN(PAGE17!B17,PAGE17!I17)&lt;=0,0,PAGE17!B17/PAGE17!I17)</f>
        <v>0.15544871794871795</v>
      </c>
      <c r="C17" s="97">
        <f>IF(MIN(PAGE17!C17,PAGE17!I17)&lt;=0,0,PAGE17!C17/PAGE17!I17)</f>
        <v>0.017628205128205128</v>
      </c>
      <c r="D17" s="97">
        <f>IF(MIN(PAGE17!D17,PAGE17!I17)&lt;=0,0,PAGE17!D17/PAGE17!I17)</f>
        <v>0.016025641025641024</v>
      </c>
      <c r="E17" s="97">
        <f>IF(MIN(PAGE17!E17,PAGE17!I17)&lt;=0,0,PAGE17!E17/PAGE17!I17)</f>
        <v>0.08974358974358974</v>
      </c>
      <c r="F17" s="97">
        <f>IF(MIN(PAGE17!F17,PAGE17!I17)&lt;=0,0,PAGE17!F17/PAGE17!I17)</f>
        <v>0.0016025641025641025</v>
      </c>
      <c r="G17" s="97">
        <f>IF(MIN(PAGE17!G17,PAGE17!I17)&lt;=0,0,PAGE17!G17/PAGE17!I17)</f>
        <v>0.6602564102564102</v>
      </c>
      <c r="H17" s="97">
        <f>IF(MIN(PAGE17!H17,PAGE17!I17)&lt;=0,0,PAGE17!H17/PAGE17!I17)</f>
        <v>0.05929487179487179</v>
      </c>
      <c r="I17" s="107">
        <f>IF(PAGE17!I17&lt;=0,0,PAGE17!I17/PAGE17!I17)</f>
        <v>1</v>
      </c>
      <c r="J17" s="42"/>
    </row>
    <row r="18" spans="1:10" s="13" customFormat="1" ht="15" customHeight="1">
      <c r="A18" s="45" t="s">
        <v>48</v>
      </c>
      <c r="B18" s="97">
        <f>IF(MIN(PAGE17!B18,PAGE17!I18)&lt;=0,0,PAGE17!B18/PAGE17!I18)</f>
        <v>0.2916666666666667</v>
      </c>
      <c r="C18" s="97">
        <f>IF(MIN(PAGE17!C18,PAGE17!I18)&lt;=0,0,PAGE17!C18/PAGE17!I18)</f>
        <v>0.05555555555555555</v>
      </c>
      <c r="D18" s="97">
        <f>IF(MIN(PAGE17!D18,PAGE17!I18)&lt;=0,0,PAGE17!D18/PAGE17!I18)</f>
        <v>0.05555555555555555</v>
      </c>
      <c r="E18" s="97">
        <f>IF(MIN(PAGE17!E18,PAGE17!I18)&lt;=0,0,PAGE17!E18/PAGE17!I18)</f>
        <v>0.09722222222222222</v>
      </c>
      <c r="F18" s="97">
        <f>IF(MIN(PAGE17!F18,PAGE17!I18)&lt;=0,0,PAGE17!F18/PAGE17!I18)</f>
        <v>0.013888888888888888</v>
      </c>
      <c r="G18" s="97">
        <f>IF(MIN(PAGE17!G18,PAGE17!I18)&lt;=0,0,PAGE17!G18/PAGE17!I18)</f>
        <v>0.4583333333333333</v>
      </c>
      <c r="H18" s="97">
        <f>IF(MIN(PAGE17!H18,PAGE17!I18)&lt;=0,0,PAGE17!H18/PAGE17!I18)</f>
        <v>0.027777777777777776</v>
      </c>
      <c r="I18" s="107">
        <f>IF(PAGE17!I18&lt;=0,0,PAGE17!I18/PAGE17!I18)</f>
        <v>1</v>
      </c>
      <c r="J18" s="42"/>
    </row>
    <row r="19" spans="1:10" s="13" customFormat="1" ht="15" customHeight="1">
      <c r="A19" s="45" t="s">
        <v>78</v>
      </c>
      <c r="B19" s="97">
        <f>IF(MIN(PAGE17!B19,PAGE17!I19)&lt;=0,0,PAGE17!B19/PAGE17!I19)</f>
        <v>0.1793478260869565</v>
      </c>
      <c r="C19" s="97">
        <f>IF(MIN(PAGE17!C19,PAGE17!I19)&lt;=0,0,PAGE17!C19/PAGE17!I19)</f>
        <v>0.016304347826086956</v>
      </c>
      <c r="D19" s="97">
        <f>IF(MIN(PAGE17!D19,PAGE17!I19)&lt;=0,0,PAGE17!D19/PAGE17!I19)</f>
        <v>0.010869565217391304</v>
      </c>
      <c r="E19" s="97">
        <f>IF(MIN(PAGE17!E19,PAGE17!I19)&lt;=0,0,PAGE17!E19/PAGE17!I19)</f>
        <v>0.010869565217391304</v>
      </c>
      <c r="F19" s="97">
        <f>IF(MIN(PAGE17!F19,PAGE17!I19)&lt;=0,0,PAGE17!F19/PAGE17!I19)</f>
        <v>0</v>
      </c>
      <c r="G19" s="97">
        <f>IF(MIN(PAGE17!G19,PAGE17!I19)&lt;=0,0,PAGE17!G19/PAGE17!I19)</f>
        <v>0.7445652173913043</v>
      </c>
      <c r="H19" s="97">
        <f>IF(MIN(PAGE17!H19,PAGE17!I19)&lt;=0,0,PAGE17!H19/PAGE17!I19)</f>
        <v>0.03804347826086957</v>
      </c>
      <c r="I19" s="107">
        <f>IF(PAGE17!I19&lt;=0,0,PAGE17!I19/PAGE17!I19)</f>
        <v>1</v>
      </c>
      <c r="J19" s="42"/>
    </row>
    <row r="20" spans="1:10" s="13" customFormat="1" ht="23.25" customHeight="1">
      <c r="A20" s="41" t="s">
        <v>79</v>
      </c>
      <c r="B20" s="97">
        <f>IF(MIN(PAGE17!B20,PAGE17!I20)&lt;=0,0,PAGE17!B20/PAGE17!I20)</f>
        <v>0.18181818181818182</v>
      </c>
      <c r="C20" s="97">
        <f>IF(MIN(PAGE17!C20,PAGE17!I20)&lt;=0,0,PAGE17!C20/PAGE17!I20)</f>
        <v>0.09545454545454546</v>
      </c>
      <c r="D20" s="97">
        <f>IF(MIN(PAGE17!D20,PAGE17!I20)&lt;=0,0,PAGE17!D20/PAGE17!I20)</f>
        <v>0</v>
      </c>
      <c r="E20" s="97">
        <f>IF(MIN(PAGE17!E20,PAGE17!I20)&lt;=0,0,PAGE17!E20/PAGE17!I20)</f>
        <v>0.14545454545454545</v>
      </c>
      <c r="F20" s="97">
        <f>IF(MIN(PAGE17!F20,PAGE17!I20)&lt;=0,0,PAGE17!F20/PAGE17!I20)</f>
        <v>0</v>
      </c>
      <c r="G20" s="97">
        <f>IF(MIN(PAGE17!G20,PAGE17!I20)&lt;=0,0,PAGE17!G20/PAGE17!I20)</f>
        <v>0.5454545454545454</v>
      </c>
      <c r="H20" s="97">
        <f>IF(MIN(PAGE17!H20,PAGE17!I20)&lt;=0,0,PAGE17!H20/PAGE17!I20)</f>
        <v>0.031818181818181815</v>
      </c>
      <c r="I20" s="107">
        <f>IF(PAGE17!I20&lt;=0,0,PAGE17!I20/PAGE17!I20)</f>
        <v>1</v>
      </c>
      <c r="J20" s="42"/>
    </row>
    <row r="21" spans="1:10" s="13" customFormat="1" ht="22.5" customHeight="1">
      <c r="A21" s="41" t="s">
        <v>80</v>
      </c>
      <c r="B21" s="97">
        <f>IF(MIN(PAGE17!B21,PAGE17!I21)&lt;=0,0,PAGE17!B21/PAGE17!I21)</f>
        <v>0.09315589353612168</v>
      </c>
      <c r="C21" s="97">
        <f>IF(MIN(PAGE17!C21,PAGE17!I21)&lt;=0,0,PAGE17!C21/PAGE17!I21)</f>
        <v>0.0038022813688212928</v>
      </c>
      <c r="D21" s="97">
        <f>IF(MIN(PAGE17!D21,PAGE17!I21)&lt;=0,0,PAGE17!D21/PAGE17!I21)</f>
        <v>0.030418250950570342</v>
      </c>
      <c r="E21" s="97">
        <f>IF(MIN(PAGE17!E21,PAGE17!I21)&lt;=0,0,PAGE17!E21/PAGE17!I21)</f>
        <v>0.034220532319391636</v>
      </c>
      <c r="F21" s="97">
        <f>IF(MIN(PAGE17!F21,PAGE17!I21)&lt;=0,0,PAGE17!F21/PAGE17!I21)</f>
        <v>0.0019011406844106464</v>
      </c>
      <c r="G21" s="97">
        <f>IF(MIN(PAGE17!G21,PAGE17!I21)&lt;=0,0,PAGE17!G21/PAGE17!I21)</f>
        <v>0.8041825095057035</v>
      </c>
      <c r="H21" s="97">
        <f>IF(MIN(PAGE17!H21,PAGE17!I21)&lt;=0,0,PAGE17!H21/PAGE17!I21)</f>
        <v>0.03231939163498099</v>
      </c>
      <c r="I21" s="107">
        <f>IF(PAGE17!I21&lt;=0,0,PAGE17!I21/PAGE17!I21)</f>
        <v>1</v>
      </c>
      <c r="J21" s="42"/>
    </row>
    <row r="22" spans="1:10" s="13" customFormat="1" ht="21.75" customHeight="1">
      <c r="A22" s="45" t="s">
        <v>81</v>
      </c>
      <c r="B22" s="97">
        <f>IF(MIN(PAGE17!B22,PAGE17!I22)&lt;=0,0,PAGE17!B22/PAGE17!I22)</f>
        <v>0.23975290991732193</v>
      </c>
      <c r="C22" s="97">
        <f>IF(MIN(PAGE17!C22,PAGE17!I22)&lt;=0,0,PAGE17!C22/PAGE17!I22)</f>
        <v>0.020406511740825164</v>
      </c>
      <c r="D22" s="97">
        <f>IF(MIN(PAGE17!D22,PAGE17!I22)&lt;=0,0,PAGE17!D22/PAGE17!I22)</f>
        <v>0.020419999190753005</v>
      </c>
      <c r="E22" s="97">
        <f>IF(MIN(PAGE17!E22,PAGE17!I22)&lt;=0,0,PAGE17!E22/PAGE17!I22)</f>
        <v>0.032761015874728565</v>
      </c>
      <c r="F22" s="97">
        <f>IF(MIN(PAGE17!F22,PAGE17!I22)&lt;=0,0,PAGE17!F22/PAGE17!I22)</f>
        <v>0.00535451762135333</v>
      </c>
      <c r="G22" s="97">
        <f>IF(MIN(PAGE17!G22,PAGE17!I22)&lt;=0,0,PAGE17!G22/PAGE17!I22)</f>
        <v>0.624657755958081</v>
      </c>
      <c r="H22" s="97">
        <f>IF(MIN(PAGE17!H22,PAGE17!I22)&lt;=0,0,PAGE17!H22/PAGE17!I22)</f>
        <v>0.056647289696937</v>
      </c>
      <c r="I22" s="107">
        <f>IF(PAGE17!I22&lt;=0,0,PAGE17!I22/PAGE17!I22)</f>
        <v>1</v>
      </c>
      <c r="J22" s="42"/>
    </row>
    <row r="23" spans="1:10" s="13" customFormat="1" ht="15" customHeight="1">
      <c r="A23" s="37"/>
      <c r="B23" s="46"/>
      <c r="C23" s="46"/>
      <c r="D23" s="46"/>
      <c r="E23" s="46"/>
      <c r="F23" s="46"/>
      <c r="G23" s="46"/>
      <c r="H23" s="46"/>
      <c r="I23" s="46"/>
      <c r="J23" s="42"/>
    </row>
    <row r="24" s="13" customFormat="1" ht="12.75">
      <c r="A24" s="26" t="s">
        <v>157</v>
      </c>
    </row>
    <row r="25" s="13" customFormat="1" ht="12.75">
      <c r="A25" s="26"/>
    </row>
    <row r="26" s="13" customFormat="1" ht="12.75">
      <c r="A26" s="8"/>
    </row>
    <row r="27" s="13" customFormat="1" ht="12.75">
      <c r="A27" s="47"/>
    </row>
    <row r="28" s="13" customFormat="1" ht="12.75"/>
    <row r="29" s="13" customFormat="1" ht="12.75"/>
    <row r="30" s="13" customFormat="1" ht="12.75"/>
    <row r="31" s="13" customFormat="1" ht="12.75"/>
    <row r="32" s="13" customFormat="1" ht="12.75"/>
  </sheetData>
  <sheetProtection password="CDE0" sheet="1" objects="1" scenarios="1"/>
  <mergeCells count="5">
    <mergeCell ref="B12:I12"/>
    <mergeCell ref="C2:D2"/>
    <mergeCell ref="C4:F4"/>
    <mergeCell ref="C5:F5"/>
    <mergeCell ref="C7:F7"/>
  </mergeCells>
  <conditionalFormatting sqref="J14:J23">
    <cfRule type="expression" priority="1" dxfId="0" stopIfTrue="1">
      <formula>AND(J14&gt;0,J14&gt;I14)</formula>
    </cfRule>
  </conditionalFormatting>
  <printOptions/>
  <pageMargins left="0.8" right="0.3" top="0.9" bottom="0" header="0.5" footer="0.5"/>
  <pageSetup fitToHeight="1" fitToWidth="1" horizontalDpi="600" verticalDpi="600" orientation="landscape" scale="85" r:id="rId1"/>
  <headerFooter alignWithMargins="0">
    <oddFooter>&amp;L&amp;8
CURRENT DATE: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27.421875" style="0" customWidth="1"/>
    <col min="2" max="2" width="15.28125" style="0" customWidth="1"/>
    <col min="3" max="3" width="25.00390625" style="0" customWidth="1"/>
    <col min="4" max="5" width="15.57421875" style="0" customWidth="1"/>
    <col min="6" max="6" width="14.57421875" style="0" customWidth="1"/>
    <col min="7" max="7" width="14.00390625" style="6" customWidth="1"/>
    <col min="8" max="8" width="9.421875" style="6" customWidth="1"/>
    <col min="9" max="9" width="12.8515625" style="6" customWidth="1"/>
    <col min="10" max="10" width="8.57421875" style="6" customWidth="1"/>
    <col min="11" max="11" width="8.140625" style="6" customWidth="1"/>
    <col min="12" max="12" width="5.7109375" style="6" customWidth="1"/>
    <col min="13" max="13" width="4.00390625" style="6" hidden="1" customWidth="1"/>
    <col min="14" max="14" width="8.8515625" style="6" customWidth="1"/>
    <col min="15" max="17" width="9.140625" style="6" customWidth="1"/>
    <col min="18" max="18" width="9.140625" style="6" hidden="1" customWidth="1"/>
    <col min="19" max="27" width="9.140625" style="6" customWidth="1"/>
  </cols>
  <sheetData>
    <row r="1" spans="1:27" s="15" customFormat="1" ht="12.75" customHeight="1">
      <c r="A1" s="149" t="s">
        <v>221</v>
      </c>
      <c r="C1" s="4"/>
      <c r="D1" s="5"/>
      <c r="E1" s="4"/>
      <c r="F1" s="4"/>
      <c r="G1" s="28" t="s">
        <v>87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s="15" customFormat="1" ht="9" customHeight="1">
      <c r="A2" s="5"/>
      <c r="D2" s="16"/>
      <c r="E2" s="4"/>
      <c r="F2" s="4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s="15" customFormat="1" ht="9" customHeight="1">
      <c r="A3" s="5"/>
      <c r="E3" s="4"/>
      <c r="F3"/>
      <c r="G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s="15" customFormat="1" ht="12.75" customHeight="1">
      <c r="A4" s="5"/>
      <c r="B4" s="4"/>
      <c r="C4" s="16" t="s">
        <v>23</v>
      </c>
      <c r="E4" s="4"/>
      <c r="F4"/>
      <c r="G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5" customFormat="1" ht="12.75" customHeight="1">
      <c r="A5" s="5"/>
      <c r="C5" s="16" t="s">
        <v>50</v>
      </c>
      <c r="E5" s="4"/>
      <c r="F5"/>
      <c r="G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s="15" customFormat="1" ht="12.75" customHeight="1">
      <c r="A6" s="4"/>
      <c r="B6" s="5"/>
      <c r="E6" s="5"/>
      <c r="F6"/>
      <c r="G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s="15" customFormat="1" ht="12.75" customHeight="1">
      <c r="A7" s="4"/>
      <c r="B7" s="5"/>
      <c r="C7" s="130" t="str">
        <f>PAGE1!C7</f>
        <v>Reporting Date:</v>
      </c>
      <c r="E7" s="5"/>
      <c r="F7"/>
      <c r="G7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s="15" customFormat="1" ht="9" customHeight="1">
      <c r="A8" s="4"/>
      <c r="B8" s="5"/>
      <c r="D8" s="4"/>
      <c r="E8" s="5"/>
      <c r="F8"/>
      <c r="G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7" ht="9.75" customHeight="1">
      <c r="A9" s="4"/>
      <c r="B9" s="2"/>
      <c r="C9" s="271" t="s">
        <v>108</v>
      </c>
      <c r="D9" s="271"/>
      <c r="E9" s="271"/>
      <c r="G9"/>
    </row>
    <row r="10" spans="1:8" ht="9" customHeight="1">
      <c r="A10" s="4"/>
      <c r="B10" s="2"/>
      <c r="C10" s="2"/>
      <c r="D10" s="5"/>
      <c r="G10"/>
      <c r="H10" s="23"/>
    </row>
    <row r="11" ht="15" customHeight="1"/>
    <row r="12" spans="1:6" ht="27.75" customHeight="1">
      <c r="A12" s="269" t="s">
        <v>218</v>
      </c>
      <c r="B12" s="270"/>
      <c r="C12" s="270"/>
      <c r="D12" s="270"/>
      <c r="E12" s="270"/>
      <c r="F12" s="270"/>
    </row>
    <row r="13" spans="1:9" ht="15" customHeight="1">
      <c r="A13" s="274" t="s">
        <v>39</v>
      </c>
      <c r="B13" s="274"/>
      <c r="C13" s="274"/>
      <c r="D13" s="272" t="s">
        <v>63</v>
      </c>
      <c r="E13" s="272"/>
      <c r="F13" s="273"/>
      <c r="G13" s="33"/>
      <c r="H13" s="28" t="s">
        <v>25</v>
      </c>
      <c r="I13" s="28" t="s">
        <v>102</v>
      </c>
    </row>
    <row r="14" spans="1:9" ht="15" customHeight="1">
      <c r="A14" s="274"/>
      <c r="B14" s="274"/>
      <c r="C14" s="274"/>
      <c r="D14" s="122" t="s">
        <v>59</v>
      </c>
      <c r="E14" s="121" t="s">
        <v>60</v>
      </c>
      <c r="F14" s="121" t="s">
        <v>24</v>
      </c>
      <c r="G14" s="33"/>
      <c r="H14" s="28" t="s">
        <v>24</v>
      </c>
      <c r="I14" s="28" t="s">
        <v>103</v>
      </c>
    </row>
    <row r="15" spans="1:18" ht="28.5" customHeight="1">
      <c r="A15" s="266" t="s">
        <v>75</v>
      </c>
      <c r="B15" s="266"/>
      <c r="C15" s="266"/>
      <c r="D15" s="78">
        <v>35294</v>
      </c>
      <c r="E15" s="78">
        <v>19102</v>
      </c>
      <c r="F15" s="78">
        <v>54396</v>
      </c>
      <c r="G15" s="24"/>
      <c r="H15" s="90">
        <f aca="true" t="shared" si="0" ref="H15:H23">MAX(D15,0)+MAX(E15,0)</f>
        <v>54396</v>
      </c>
      <c r="I15" s="90">
        <f>MAX(PAGE12!C31,0)+MAX(PAGE12!D31,0)+MAX(PAGE12!E31,0)</f>
        <v>54396</v>
      </c>
      <c r="M15" s="6">
        <v>20</v>
      </c>
      <c r="R15" s="6">
        <f aca="true" t="shared" si="1" ref="R15:R23">MIN(LEN(TRIM(D15)),LEN(TRIM(E15)),LEN(TRIM(F15)))</f>
        <v>5</v>
      </c>
    </row>
    <row r="16" spans="1:18" ht="25.5" customHeight="1">
      <c r="A16" s="266" t="s">
        <v>149</v>
      </c>
      <c r="B16" s="266"/>
      <c r="C16" s="266"/>
      <c r="D16" s="78">
        <v>7050</v>
      </c>
      <c r="E16" s="78">
        <v>3544</v>
      </c>
      <c r="F16" s="78">
        <v>10594</v>
      </c>
      <c r="G16" s="24"/>
      <c r="H16" s="90">
        <f t="shared" si="0"/>
        <v>10594</v>
      </c>
      <c r="I16" s="90">
        <f>MAX(PAGE12!F31,0)+MAX(PAGE12!G31,0)+MAX(PAGE12!H31,0)</f>
        <v>10594</v>
      </c>
      <c r="R16" s="6">
        <f t="shared" si="1"/>
        <v>4</v>
      </c>
    </row>
    <row r="17" spans="1:18" ht="21" customHeight="1">
      <c r="A17" s="266" t="s">
        <v>76</v>
      </c>
      <c r="B17" s="266"/>
      <c r="C17" s="266"/>
      <c r="D17" s="78">
        <v>5475</v>
      </c>
      <c r="E17" s="78">
        <v>2052</v>
      </c>
      <c r="F17" s="78">
        <v>7527</v>
      </c>
      <c r="G17" s="24"/>
      <c r="H17" s="90">
        <f t="shared" si="0"/>
        <v>7527</v>
      </c>
      <c r="I17" s="90">
        <f>MAX(PAGE13!C30,0)+MAX(PAGE13!D30,0)+MAX(PAGE13!E30,0)</f>
        <v>7527</v>
      </c>
      <c r="R17" s="6">
        <f t="shared" si="1"/>
        <v>4</v>
      </c>
    </row>
    <row r="18" spans="1:18" ht="22.5" customHeight="1">
      <c r="A18" s="266" t="s">
        <v>77</v>
      </c>
      <c r="B18" s="266"/>
      <c r="C18" s="266"/>
      <c r="D18" s="78">
        <v>470</v>
      </c>
      <c r="E18" s="78">
        <v>154</v>
      </c>
      <c r="F18" s="78">
        <v>624</v>
      </c>
      <c r="G18" s="24"/>
      <c r="H18" s="90">
        <f t="shared" si="0"/>
        <v>624</v>
      </c>
      <c r="I18" s="90">
        <f>MAX(PAGE13!F30,0)+MAX(PAGE13!G30,0)+MAX(PAGE13!H30,0)</f>
        <v>624</v>
      </c>
      <c r="R18" s="6">
        <f t="shared" si="1"/>
        <v>3</v>
      </c>
    </row>
    <row r="19" spans="1:18" ht="23.25" customHeight="1">
      <c r="A19" s="268" t="s">
        <v>48</v>
      </c>
      <c r="B19" s="268"/>
      <c r="C19" s="268"/>
      <c r="D19" s="78">
        <v>41</v>
      </c>
      <c r="E19" s="78">
        <v>31</v>
      </c>
      <c r="F19" s="78">
        <v>72</v>
      </c>
      <c r="G19" s="24"/>
      <c r="H19" s="90">
        <f t="shared" si="0"/>
        <v>72</v>
      </c>
      <c r="I19" s="90">
        <f>MAX(PAGE14!C30,0)+MAX(PAGE14!D30,0)+MAX(PAGE14!E30,0)</f>
        <v>72</v>
      </c>
      <c r="R19" s="6">
        <f t="shared" si="1"/>
        <v>2</v>
      </c>
    </row>
    <row r="20" spans="1:18" ht="20.25" customHeight="1">
      <c r="A20" s="268" t="s">
        <v>78</v>
      </c>
      <c r="B20" s="268"/>
      <c r="C20" s="268"/>
      <c r="D20" s="78">
        <v>135</v>
      </c>
      <c r="E20" s="78">
        <v>49</v>
      </c>
      <c r="F20" s="78">
        <v>184</v>
      </c>
      <c r="G20" s="24"/>
      <c r="H20" s="90">
        <f t="shared" si="0"/>
        <v>184</v>
      </c>
      <c r="I20" s="90">
        <f>MAX(PAGE14!F30,0)+MAX(PAGE14!G30,0)+MAX(PAGE14!H30,0)</f>
        <v>184</v>
      </c>
      <c r="R20" s="6">
        <f t="shared" si="1"/>
        <v>2</v>
      </c>
    </row>
    <row r="21" spans="1:18" ht="21.75" customHeight="1">
      <c r="A21" s="266" t="s">
        <v>79</v>
      </c>
      <c r="B21" s="266"/>
      <c r="C21" s="266"/>
      <c r="D21" s="78">
        <v>198</v>
      </c>
      <c r="E21" s="78">
        <v>22</v>
      </c>
      <c r="F21" s="78">
        <v>220</v>
      </c>
      <c r="G21" s="24"/>
      <c r="H21" s="90">
        <f t="shared" si="0"/>
        <v>220</v>
      </c>
      <c r="I21" s="90">
        <f>MAX(PAGE15!C30,0)+MAX(PAGE15!D30,0)+MAX(PAGE15!E30,0)</f>
        <v>220</v>
      </c>
      <c r="R21" s="6">
        <f t="shared" si="1"/>
        <v>2</v>
      </c>
    </row>
    <row r="22" spans="1:18" ht="21.75" customHeight="1">
      <c r="A22" s="266" t="s">
        <v>80</v>
      </c>
      <c r="B22" s="266"/>
      <c r="C22" s="266"/>
      <c r="D22" s="78">
        <v>336</v>
      </c>
      <c r="E22" s="78">
        <v>190</v>
      </c>
      <c r="F22" s="78">
        <v>526</v>
      </c>
      <c r="G22" s="24"/>
      <c r="H22" s="90">
        <f t="shared" si="0"/>
        <v>526</v>
      </c>
      <c r="I22" s="90">
        <f>MAX(PAGE15!F30,0)+MAX(PAGE15!G30,0)+MAX(PAGE15!H30,0)</f>
        <v>526</v>
      </c>
      <c r="R22" s="6">
        <f t="shared" si="1"/>
        <v>3</v>
      </c>
    </row>
    <row r="23" spans="1:18" ht="18.75" customHeight="1">
      <c r="A23" s="267" t="s">
        <v>81</v>
      </c>
      <c r="B23" s="267"/>
      <c r="C23" s="267"/>
      <c r="D23" s="78">
        <v>48999</v>
      </c>
      <c r="E23" s="78">
        <v>25144</v>
      </c>
      <c r="F23" s="78">
        <v>74143</v>
      </c>
      <c r="G23" s="24"/>
      <c r="H23" s="34">
        <f t="shared" si="0"/>
        <v>74143</v>
      </c>
      <c r="I23" s="35"/>
      <c r="R23" s="6">
        <f t="shared" si="1"/>
        <v>5</v>
      </c>
    </row>
    <row r="24" ht="12.75">
      <c r="A24" s="4"/>
    </row>
    <row r="25" ht="12.75">
      <c r="A25" s="17"/>
    </row>
    <row r="26" spans="1:6" ht="12.75">
      <c r="A26" s="4"/>
      <c r="C26" s="86" t="s">
        <v>85</v>
      </c>
      <c r="D26" s="98">
        <f>MAX(D15,0)+MAX(D16,0)+MAX(D17,0)+MAX(D18,0)+MAX(D19,0)+MAX(D20,0)+MAX(D21,0)+MAX(D22,0)</f>
        <v>48999</v>
      </c>
      <c r="E26" s="98">
        <f>MAX(E15,0)+MAX(E16,0)+MAX(E17,0)+MAX(E18,0)+MAX(E19,0)+MAX(E20,0)+MAX(E21,0)+MAX(E22,0)</f>
        <v>25144</v>
      </c>
      <c r="F26" s="98">
        <f>MAX(F15,0)+MAX(F16,0)+MAX(F17,0)+MAX(F18,0)+MAX(F19,0)+MAX(F20,0)+MAX(F21,0)+MAX(F22,0)</f>
        <v>74143</v>
      </c>
    </row>
    <row r="28" spans="2:7" ht="12.75">
      <c r="B28" s="7"/>
      <c r="G28" s="9"/>
    </row>
    <row r="31" spans="7:10" ht="12.75">
      <c r="G31" s="8"/>
      <c r="J31" s="9"/>
    </row>
    <row r="32" ht="12.75">
      <c r="G32" s="38"/>
    </row>
    <row r="33" ht="12.75">
      <c r="G33" s="38"/>
    </row>
  </sheetData>
  <sheetProtection password="CDE0" sheet="1" objects="1" scenarios="1"/>
  <mergeCells count="13">
    <mergeCell ref="A17:C17"/>
    <mergeCell ref="A12:F12"/>
    <mergeCell ref="C9:E9"/>
    <mergeCell ref="D13:F13"/>
    <mergeCell ref="A13:C14"/>
    <mergeCell ref="A15:C15"/>
    <mergeCell ref="A16:C16"/>
    <mergeCell ref="A22:C22"/>
    <mergeCell ref="A23:C23"/>
    <mergeCell ref="A18:C18"/>
    <mergeCell ref="A19:C19"/>
    <mergeCell ref="A20:C20"/>
    <mergeCell ref="A21:C21"/>
  </mergeCells>
  <conditionalFormatting sqref="E26:F26">
    <cfRule type="expression" priority="1" dxfId="0" stopIfTrue="1">
      <formula>MAX(E23,0)&lt;&gt;E26</formula>
    </cfRule>
  </conditionalFormatting>
  <conditionalFormatting sqref="H16:H22">
    <cfRule type="expression" priority="2" dxfId="0" stopIfTrue="1">
      <formula>MAX(F16,0)&lt;&gt;H16</formula>
    </cfRule>
  </conditionalFormatting>
  <conditionalFormatting sqref="D26">
    <cfRule type="expression" priority="3" dxfId="0" stopIfTrue="1">
      <formula>MAX(D23,0)&lt;&gt;D26</formula>
    </cfRule>
  </conditionalFormatting>
  <conditionalFormatting sqref="I21:I22">
    <cfRule type="expression" priority="4" dxfId="1" stopIfTrue="1">
      <formula>AND(OR(F21&gt;=0,I21&gt;0),F21&lt;&gt;I21)</formula>
    </cfRule>
  </conditionalFormatting>
  <conditionalFormatting sqref="I20 I16:I17">
    <cfRule type="expression" priority="5" dxfId="1" stopIfTrue="1">
      <formula>AND(OR(F16&gt;=0,I16&gt;0),F16&lt;&gt;I16)</formula>
    </cfRule>
  </conditionalFormatting>
  <conditionalFormatting sqref="I19">
    <cfRule type="expression" priority="6" dxfId="0" stopIfTrue="1">
      <formula>AND(OR(F19&gt;=0,I19&gt;0),F19&lt;&gt;I19)</formula>
    </cfRule>
  </conditionalFormatting>
  <conditionalFormatting sqref="I18">
    <cfRule type="expression" priority="7" dxfId="0" stopIfTrue="1">
      <formula>AND(OR(F18&gt;=0,I18&gt;0),F18&lt;&gt;I18)</formula>
    </cfRule>
  </conditionalFormatting>
  <conditionalFormatting sqref="I15">
    <cfRule type="expression" priority="8" dxfId="1" stopIfTrue="1">
      <formula>AND(OR(F15&gt;=0,I15&gt;0),I15&lt;&gt;F15)</formula>
    </cfRule>
  </conditionalFormatting>
  <conditionalFormatting sqref="H23 H15">
    <cfRule type="expression" priority="9" dxfId="0" stopIfTrue="1">
      <formula>MAX(F15,0)&lt;&gt;H15</formula>
    </cfRule>
  </conditionalFormatting>
  <conditionalFormatting sqref="D15:F23">
    <cfRule type="expression" priority="10" dxfId="0" stopIfTrue="1">
      <formula>LEN(TRIM(D15))=0</formula>
    </cfRule>
  </conditionalFormatting>
  <conditionalFormatting sqref="C9:E9">
    <cfRule type="expression" priority="11" dxfId="1" stopIfTrue="1">
      <formula>MIN(R15:R23)=0</formula>
    </cfRule>
  </conditionalFormatting>
  <printOptions/>
  <pageMargins left="0.8" right="0.3" top="0.9" bottom="0" header="0.5" footer="0.5"/>
  <pageSetup fitToHeight="1" fitToWidth="1" horizontalDpi="600" verticalDpi="600" orientation="landscape" r:id="rId1"/>
  <headerFooter alignWithMargins="0">
    <oddFooter>&amp;L&amp;8
CURRENT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33.7109375" style="6" customWidth="1"/>
    <col min="2" max="2" width="12.7109375" style="6" customWidth="1"/>
    <col min="3" max="3" width="10.421875" style="6" hidden="1" customWidth="1"/>
    <col min="4" max="4" width="0.85546875" style="6" customWidth="1"/>
    <col min="5" max="8" width="28.140625" style="6" customWidth="1"/>
    <col min="9" max="9" width="4.8515625" style="6" customWidth="1"/>
    <col min="10" max="11" width="9.140625" style="6" customWidth="1"/>
    <col min="12" max="12" width="9.00390625" style="6" customWidth="1"/>
    <col min="13" max="13" width="3.00390625" style="6" hidden="1" customWidth="1"/>
    <col min="14" max="17" width="9.140625" style="6" customWidth="1"/>
    <col min="18" max="18" width="9.140625" style="6" hidden="1" customWidth="1"/>
    <col min="19" max="16384" width="9.140625" style="6" customWidth="1"/>
  </cols>
  <sheetData>
    <row r="1" spans="1:8" s="8" customFormat="1" ht="9" customHeight="1">
      <c r="A1" s="149" t="s">
        <v>221</v>
      </c>
      <c r="C1" s="12"/>
      <c r="D1" s="12"/>
      <c r="E1" s="12"/>
      <c r="F1" s="12"/>
      <c r="H1" s="28" t="s">
        <v>54</v>
      </c>
    </row>
    <row r="2" spans="1:8" s="8" customFormat="1" ht="9" customHeight="1">
      <c r="A2" s="12"/>
      <c r="C2" s="12"/>
      <c r="D2" s="12"/>
      <c r="F2" s="29"/>
      <c r="H2" s="12"/>
    </row>
    <row r="3" spans="1:8" s="8" customFormat="1" ht="9" customHeight="1">
      <c r="A3" s="12"/>
      <c r="F3" s="29"/>
      <c r="G3"/>
      <c r="H3"/>
    </row>
    <row r="4" spans="1:8" s="8" customFormat="1" ht="12" customHeight="1">
      <c r="A4" s="12"/>
      <c r="D4" s="12"/>
      <c r="F4" s="112" t="s">
        <v>23</v>
      </c>
      <c r="G4"/>
      <c r="H4"/>
    </row>
    <row r="5" spans="1:8" s="8" customFormat="1" ht="12" customHeight="1">
      <c r="A5" s="12"/>
      <c r="F5" s="29"/>
      <c r="G5"/>
      <c r="H5"/>
    </row>
    <row r="6" spans="2:8" s="8" customFormat="1" ht="12" customHeight="1">
      <c r="B6" s="12"/>
      <c r="F6" s="29"/>
      <c r="G6"/>
      <c r="H6"/>
    </row>
    <row r="7" spans="2:8" s="8" customFormat="1" ht="12" customHeight="1">
      <c r="B7" s="12"/>
      <c r="D7" s="29"/>
      <c r="F7" s="112" t="str">
        <f>PAGE1!C7</f>
        <v>Reporting Date:</v>
      </c>
      <c r="G7"/>
      <c r="H7"/>
    </row>
    <row r="8" spans="2:8" s="8" customFormat="1" ht="9" customHeight="1">
      <c r="B8" s="12"/>
      <c r="F8" s="29"/>
      <c r="G8"/>
      <c r="H8"/>
    </row>
    <row r="9" spans="2:8" ht="9" customHeight="1">
      <c r="B9" s="48"/>
      <c r="C9" s="49"/>
      <c r="E9" s="49"/>
      <c r="F9" s="49"/>
      <c r="G9"/>
      <c r="H9"/>
    </row>
    <row r="10" spans="2:8" s="69" customFormat="1" ht="11.25" customHeight="1">
      <c r="B10" s="70"/>
      <c r="C10" s="71"/>
      <c r="D10" s="71"/>
      <c r="E10" s="151" t="s">
        <v>108</v>
      </c>
      <c r="F10" s="151"/>
      <c r="G10"/>
      <c r="H10"/>
    </row>
    <row r="11" spans="2:8" ht="9" customHeight="1">
      <c r="B11" s="48"/>
      <c r="C11" s="49"/>
      <c r="D11" s="49"/>
      <c r="E11" s="49"/>
      <c r="F11" s="49"/>
      <c r="G11" s="49"/>
      <c r="H11" s="49"/>
    </row>
    <row r="12" spans="2:8" s="13" customFormat="1" ht="15.75" customHeight="1">
      <c r="B12" s="31"/>
      <c r="D12" s="33"/>
      <c r="E12" s="100"/>
      <c r="F12" s="12"/>
      <c r="G12" s="12"/>
      <c r="H12" s="12"/>
    </row>
    <row r="13" spans="1:4" s="13" customFormat="1" ht="14.25" customHeight="1">
      <c r="A13" s="110" t="s">
        <v>152</v>
      </c>
      <c r="B13" s="73"/>
      <c r="C13" s="74"/>
      <c r="D13" s="100"/>
    </row>
    <row r="14" spans="1:8" s="13" customFormat="1" ht="12" customHeight="1">
      <c r="A14" s="178" t="s">
        <v>22</v>
      </c>
      <c r="B14" s="179"/>
      <c r="C14" s="179"/>
      <c r="D14" s="180"/>
      <c r="E14" s="167" t="s">
        <v>125</v>
      </c>
      <c r="F14" s="168"/>
      <c r="G14" s="168"/>
      <c r="H14" s="169"/>
    </row>
    <row r="15" spans="1:8" s="13" customFormat="1" ht="12" customHeight="1">
      <c r="A15" s="181"/>
      <c r="B15" s="182"/>
      <c r="C15" s="182"/>
      <c r="D15" s="183"/>
      <c r="E15" s="170" t="s">
        <v>126</v>
      </c>
      <c r="F15" s="171"/>
      <c r="G15" s="170" t="s">
        <v>127</v>
      </c>
      <c r="H15" s="171"/>
    </row>
    <row r="16" spans="1:13" s="13" customFormat="1" ht="12" customHeight="1">
      <c r="A16" s="181"/>
      <c r="B16" s="182"/>
      <c r="C16" s="182"/>
      <c r="D16" s="183"/>
      <c r="E16" s="172"/>
      <c r="F16" s="173"/>
      <c r="G16" s="172"/>
      <c r="H16" s="173"/>
      <c r="L16" s="13" t="s">
        <v>12</v>
      </c>
      <c r="M16" s="13">
        <v>3</v>
      </c>
    </row>
    <row r="17" spans="1:8" ht="12" customHeight="1">
      <c r="A17" s="181"/>
      <c r="B17" s="182"/>
      <c r="C17" s="182"/>
      <c r="D17" s="183"/>
      <c r="E17" s="165" t="s">
        <v>128</v>
      </c>
      <c r="F17" s="165" t="s">
        <v>129</v>
      </c>
      <c r="G17" s="165" t="s">
        <v>130</v>
      </c>
      <c r="H17" s="165" t="s">
        <v>131</v>
      </c>
    </row>
    <row r="18" spans="1:8" ht="30.75" customHeight="1">
      <c r="A18" s="184"/>
      <c r="B18" s="185"/>
      <c r="C18" s="185"/>
      <c r="D18" s="186"/>
      <c r="E18" s="166"/>
      <c r="F18" s="166"/>
      <c r="G18" s="166"/>
      <c r="H18" s="166"/>
    </row>
    <row r="19" spans="1:18" ht="18" customHeight="1">
      <c r="A19" s="187" t="s">
        <v>150</v>
      </c>
      <c r="B19" s="187"/>
      <c r="C19" s="187"/>
      <c r="D19" s="187"/>
      <c r="E19" s="80">
        <v>11</v>
      </c>
      <c r="F19" s="80">
        <v>15</v>
      </c>
      <c r="G19" s="80">
        <v>4</v>
      </c>
      <c r="H19" s="80">
        <v>10</v>
      </c>
      <c r="J19" s="6" t="s">
        <v>12</v>
      </c>
      <c r="R19" s="6">
        <f aca="true" t="shared" si="0" ref="R19:R32">MIN(LEN(TRIM(E19)),LEN(TRIM(F19)),LEN(TRIM(G19)))</f>
        <v>1</v>
      </c>
    </row>
    <row r="20" spans="1:18" ht="18" customHeight="1">
      <c r="A20" s="188" t="s">
        <v>0</v>
      </c>
      <c r="B20" s="189"/>
      <c r="C20" s="189"/>
      <c r="D20" s="190"/>
      <c r="E20" s="80">
        <v>59</v>
      </c>
      <c r="F20" s="80">
        <v>32</v>
      </c>
      <c r="G20" s="80">
        <v>18</v>
      </c>
      <c r="H20" s="80">
        <v>12</v>
      </c>
      <c r="L20" s="6" t="s">
        <v>12</v>
      </c>
      <c r="R20" s="6">
        <f t="shared" si="0"/>
        <v>2</v>
      </c>
    </row>
    <row r="21" spans="1:18" ht="18" customHeight="1">
      <c r="A21" s="162" t="s">
        <v>1</v>
      </c>
      <c r="B21" s="163"/>
      <c r="C21" s="163"/>
      <c r="D21" s="164"/>
      <c r="E21" s="80">
        <v>2046</v>
      </c>
      <c r="F21" s="80">
        <v>1725</v>
      </c>
      <c r="G21" s="80">
        <v>342</v>
      </c>
      <c r="H21" s="80">
        <v>480</v>
      </c>
      <c r="R21" s="6">
        <f t="shared" si="0"/>
        <v>3</v>
      </c>
    </row>
    <row r="22" spans="1:18" ht="18" customHeight="1">
      <c r="A22" s="162" t="s">
        <v>2</v>
      </c>
      <c r="B22" s="163"/>
      <c r="C22" s="163"/>
      <c r="D22" s="164"/>
      <c r="E22" s="80">
        <v>25</v>
      </c>
      <c r="F22" s="80">
        <v>10</v>
      </c>
      <c r="G22" s="80">
        <v>3</v>
      </c>
      <c r="H22" s="80">
        <v>7</v>
      </c>
      <c r="R22" s="6">
        <f t="shared" si="0"/>
        <v>1</v>
      </c>
    </row>
    <row r="23" spans="1:18" ht="18" customHeight="1">
      <c r="A23" s="162" t="s">
        <v>3</v>
      </c>
      <c r="B23" s="163"/>
      <c r="C23" s="163"/>
      <c r="D23" s="164"/>
      <c r="E23" s="80">
        <v>23</v>
      </c>
      <c r="F23" s="80">
        <v>16</v>
      </c>
      <c r="G23" s="80">
        <v>2</v>
      </c>
      <c r="H23" s="80">
        <v>11</v>
      </c>
      <c r="R23" s="6">
        <f t="shared" si="0"/>
        <v>1</v>
      </c>
    </row>
    <row r="24" spans="1:18" ht="18" customHeight="1">
      <c r="A24" s="162" t="s">
        <v>4</v>
      </c>
      <c r="B24" s="163"/>
      <c r="C24" s="163"/>
      <c r="D24" s="164"/>
      <c r="E24" s="80">
        <v>52</v>
      </c>
      <c r="F24" s="80">
        <v>23</v>
      </c>
      <c r="G24" s="80">
        <v>20</v>
      </c>
      <c r="H24" s="80">
        <v>23</v>
      </c>
      <c r="R24" s="6">
        <f t="shared" si="0"/>
        <v>2</v>
      </c>
    </row>
    <row r="25" spans="1:18" ht="18" customHeight="1">
      <c r="A25" s="162" t="s">
        <v>5</v>
      </c>
      <c r="B25" s="163"/>
      <c r="C25" s="163"/>
      <c r="D25" s="164"/>
      <c r="E25" s="80">
        <v>123</v>
      </c>
      <c r="F25" s="80">
        <v>75</v>
      </c>
      <c r="G25" s="80">
        <v>36</v>
      </c>
      <c r="H25" s="80">
        <v>40</v>
      </c>
      <c r="R25" s="6">
        <f t="shared" si="0"/>
        <v>2</v>
      </c>
    </row>
    <row r="26" spans="1:18" ht="18" customHeight="1">
      <c r="A26" s="162" t="s">
        <v>6</v>
      </c>
      <c r="B26" s="163"/>
      <c r="C26" s="163"/>
      <c r="D26" s="164"/>
      <c r="E26" s="80">
        <v>1</v>
      </c>
      <c r="F26" s="80">
        <v>0</v>
      </c>
      <c r="G26" s="80">
        <v>0</v>
      </c>
      <c r="H26" s="80">
        <v>0</v>
      </c>
      <c r="R26" s="6">
        <f t="shared" si="0"/>
        <v>1</v>
      </c>
    </row>
    <row r="27" spans="1:18" ht="18" customHeight="1">
      <c r="A27" s="162" t="s">
        <v>9</v>
      </c>
      <c r="B27" s="163"/>
      <c r="C27" s="163"/>
      <c r="D27" s="164"/>
      <c r="E27" s="80">
        <v>0</v>
      </c>
      <c r="F27" s="80">
        <v>0</v>
      </c>
      <c r="G27" s="80">
        <v>0</v>
      </c>
      <c r="H27" s="80">
        <v>1</v>
      </c>
      <c r="R27" s="6">
        <f t="shared" si="0"/>
        <v>1</v>
      </c>
    </row>
    <row r="28" spans="1:18" ht="18" customHeight="1">
      <c r="A28" s="162" t="s">
        <v>7</v>
      </c>
      <c r="B28" s="163"/>
      <c r="C28" s="163"/>
      <c r="D28" s="164"/>
      <c r="E28" s="80">
        <v>-9</v>
      </c>
      <c r="F28" s="80">
        <v>-9</v>
      </c>
      <c r="G28" s="80">
        <v>-9</v>
      </c>
      <c r="H28" s="80">
        <v>-9</v>
      </c>
      <c r="R28" s="6">
        <f t="shared" si="0"/>
        <v>2</v>
      </c>
    </row>
    <row r="29" spans="1:18" ht="18" customHeight="1">
      <c r="A29" s="162" t="s">
        <v>8</v>
      </c>
      <c r="B29" s="163"/>
      <c r="C29" s="163"/>
      <c r="D29" s="164"/>
      <c r="E29" s="80">
        <v>281</v>
      </c>
      <c r="F29" s="80">
        <v>161</v>
      </c>
      <c r="G29" s="80">
        <v>79</v>
      </c>
      <c r="H29" s="80">
        <v>147</v>
      </c>
      <c r="R29" s="6">
        <f t="shared" si="0"/>
        <v>2</v>
      </c>
    </row>
    <row r="30" spans="1:18" ht="18" customHeight="1">
      <c r="A30" s="162" t="s">
        <v>10</v>
      </c>
      <c r="B30" s="163"/>
      <c r="C30" s="163"/>
      <c r="D30" s="164"/>
      <c r="E30" s="80">
        <v>4</v>
      </c>
      <c r="F30" s="80">
        <v>5</v>
      </c>
      <c r="G30" s="80">
        <v>2</v>
      </c>
      <c r="H30" s="80">
        <v>3</v>
      </c>
      <c r="R30" s="6">
        <f t="shared" si="0"/>
        <v>1</v>
      </c>
    </row>
    <row r="31" spans="1:18" ht="18" customHeight="1">
      <c r="A31" s="162" t="s">
        <v>95</v>
      </c>
      <c r="B31" s="163"/>
      <c r="C31" s="163"/>
      <c r="D31" s="164"/>
      <c r="E31" s="80">
        <v>762</v>
      </c>
      <c r="F31" s="80">
        <v>167</v>
      </c>
      <c r="G31" s="80">
        <v>247</v>
      </c>
      <c r="H31" s="80">
        <v>126</v>
      </c>
      <c r="R31" s="6">
        <f t="shared" si="0"/>
        <v>3</v>
      </c>
    </row>
    <row r="32" spans="1:18" ht="18" customHeight="1">
      <c r="A32" s="175" t="s">
        <v>11</v>
      </c>
      <c r="B32" s="176"/>
      <c r="C32" s="176"/>
      <c r="D32" s="177"/>
      <c r="E32" s="80">
        <v>3387</v>
      </c>
      <c r="F32" s="80">
        <v>2229</v>
      </c>
      <c r="G32" s="80">
        <v>753</v>
      </c>
      <c r="H32" s="80">
        <v>860</v>
      </c>
      <c r="R32" s="6">
        <f t="shared" si="0"/>
        <v>3</v>
      </c>
    </row>
    <row r="33" spans="1:8" ht="8.25" customHeight="1">
      <c r="A33" s="100"/>
      <c r="B33" s="100"/>
      <c r="C33" s="100"/>
      <c r="D33" s="100"/>
      <c r="E33" s="101"/>
      <c r="F33" s="101"/>
      <c r="G33" s="101"/>
      <c r="H33" s="101"/>
    </row>
    <row r="34" ht="12.75">
      <c r="A34" s="25" t="s">
        <v>153</v>
      </c>
    </row>
    <row r="35" ht="12.75">
      <c r="A35" s="25"/>
    </row>
    <row r="36" spans="1:8" ht="12.75">
      <c r="A36" s="174"/>
      <c r="B36" s="174"/>
      <c r="E36" s="72"/>
      <c r="F36" s="72"/>
      <c r="G36" s="72"/>
      <c r="H36" s="72"/>
    </row>
    <row r="37" spans="1:8" ht="12.75">
      <c r="A37" s="8"/>
      <c r="B37" s="21" t="s">
        <v>49</v>
      </c>
      <c r="C37" s="21"/>
      <c r="E37" s="101">
        <f>MAX(E19,0)+MAX(E20,0)+MAX(E21,0)+MAX(E22,0)+MAX(E23,0)+MAX(E24,0)+MAX(E25,0)+MAX(E26,0)+MAX(E27,0)+MAX(E28,0)+MAX(E29,0)+MAX(E30,0)+MAX(E31,0)</f>
        <v>3387</v>
      </c>
      <c r="F37" s="101">
        <f>MAX(F19,0)+MAX(F20,0)+MAX(F21,0)+MAX(F22,0)+MAX(F23,0)+MAX(F24,0)+MAX(F25,0)+MAX(F26,0)+MAX(F27,0)+MAX(F28,0)+MAX(F29,0)+MAX(F30,0)+MAX(F31,0)</f>
        <v>2229</v>
      </c>
      <c r="G37" s="101">
        <f>MAX(G19,0)+MAX(G20,0)+MAX(G21,0)+MAX(G22,0)+MAX(G23,0)+MAX(G24,0)+MAX(G25,0)+MAX(G26,0)+MAX(G27,0)+MAX(G28,0)+MAX(G29,0)+MAX(G30,0)+MAX(G31,0)</f>
        <v>753</v>
      </c>
      <c r="H37" s="101">
        <f>MAX(H19,0)+MAX(H20,0)+MAX(H21,0)+MAX(H22,0)+MAX(H23,0)+MAX(H24,0)+MAX(H25,0)+MAX(H26,0)+MAX(H27,0)+MAX(H28,0)+MAX(H29,0)+MAX(H30,0)+MAX(H31,0)</f>
        <v>860</v>
      </c>
    </row>
    <row r="38" spans="1:8" ht="12.75">
      <c r="A38" s="8"/>
      <c r="B38" s="103" t="s">
        <v>105</v>
      </c>
      <c r="E38" s="79">
        <f>PAGE1!F15</f>
        <v>3387</v>
      </c>
      <c r="F38" s="79">
        <f>PAGE1!F16</f>
        <v>2229</v>
      </c>
      <c r="G38" s="79">
        <f>PAGE1!F17</f>
        <v>753</v>
      </c>
      <c r="H38" s="79">
        <f>PAGE1!F18</f>
        <v>860</v>
      </c>
    </row>
    <row r="39" spans="1:8" ht="12.75">
      <c r="A39" s="9"/>
      <c r="H39" s="3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</sheetData>
  <sheetProtection password="CDE0" sheet="1" objects="1" scenarios="1"/>
  <mergeCells count="24">
    <mergeCell ref="A25:D25"/>
    <mergeCell ref="E10:F10"/>
    <mergeCell ref="A26:D26"/>
    <mergeCell ref="A36:B36"/>
    <mergeCell ref="A32:D32"/>
    <mergeCell ref="A28:D28"/>
    <mergeCell ref="A29:D29"/>
    <mergeCell ref="A30:D30"/>
    <mergeCell ref="A31:D31"/>
    <mergeCell ref="A14:D18"/>
    <mergeCell ref="A19:D19"/>
    <mergeCell ref="A27:D27"/>
    <mergeCell ref="A20:D20"/>
    <mergeCell ref="A21:D21"/>
    <mergeCell ref="A22:D22"/>
    <mergeCell ref="A23:D23"/>
    <mergeCell ref="A24:D24"/>
    <mergeCell ref="H17:H18"/>
    <mergeCell ref="E14:H14"/>
    <mergeCell ref="G15:H16"/>
    <mergeCell ref="E17:E18"/>
    <mergeCell ref="F17:F18"/>
    <mergeCell ref="G17:G18"/>
    <mergeCell ref="E15:F16"/>
  </mergeCells>
  <conditionalFormatting sqref="F37:H37">
    <cfRule type="expression" priority="3" dxfId="0" stopIfTrue="1">
      <formula>MAX(F32,0)&lt;&gt;F37</formula>
    </cfRule>
  </conditionalFormatting>
  <conditionalFormatting sqref="E37">
    <cfRule type="expression" priority="4" dxfId="0" stopIfTrue="1">
      <formula>MAX(E32,0)&lt;&gt;E37</formula>
    </cfRule>
  </conditionalFormatting>
  <conditionalFormatting sqref="E38:G38">
    <cfRule type="expression" priority="5" dxfId="1" stopIfTrue="1">
      <formula>AND(OR(E32&lt;&gt;-9,E38&lt;&gt;-9),E32&lt;&gt;E38)</formula>
    </cfRule>
  </conditionalFormatting>
  <conditionalFormatting sqref="E19:G32">
    <cfRule type="expression" priority="6" dxfId="0" stopIfTrue="1">
      <formula>LEN(TRIM(E19))=0</formula>
    </cfRule>
  </conditionalFormatting>
  <conditionalFormatting sqref="E10:F10">
    <cfRule type="expression" priority="7" dxfId="1" stopIfTrue="1">
      <formula>MIN(R19:R32)=0</formula>
    </cfRule>
  </conditionalFormatting>
  <conditionalFormatting sqref="H38">
    <cfRule type="expression" priority="2" dxfId="1" stopIfTrue="1">
      <formula>AND(OR(H32&lt;&gt;-9,H38&lt;&gt;-9),H32&lt;&gt;H38)</formula>
    </cfRule>
  </conditionalFormatting>
  <conditionalFormatting sqref="H19:H32">
    <cfRule type="expression" priority="1" dxfId="0" stopIfTrue="1">
      <formula>LEN(TRIM(H19))=0</formula>
    </cfRule>
  </conditionalFormatting>
  <printOptions/>
  <pageMargins left="0.8" right="0.3" top="0.9" bottom="0" header="0.5" footer="0.5"/>
  <pageSetup fitToHeight="1" fitToWidth="1" horizontalDpi="600" verticalDpi="600" orientation="landscape" scale="74" r:id="rId1"/>
  <headerFooter alignWithMargins="0">
    <oddFooter>&amp;L&amp;8
CURRENT DATE: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27.421875" style="6" customWidth="1"/>
    <col min="2" max="2" width="15.28125" style="6" customWidth="1"/>
    <col min="3" max="3" width="25.00390625" style="6" customWidth="1"/>
    <col min="4" max="5" width="15.57421875" style="6" customWidth="1"/>
    <col min="6" max="6" width="14.57421875" style="6" customWidth="1"/>
    <col min="7" max="7" width="14.00390625" style="6" customWidth="1"/>
    <col min="8" max="8" width="8.7109375" style="6" customWidth="1"/>
    <col min="9" max="9" width="9.00390625" style="6" customWidth="1"/>
    <col min="10" max="10" width="8.57421875" style="6" customWidth="1"/>
    <col min="11" max="11" width="8.140625" style="6" customWidth="1"/>
    <col min="12" max="12" width="5.8515625" style="6" customWidth="1"/>
    <col min="13" max="13" width="5.57421875" style="6" hidden="1" customWidth="1"/>
    <col min="14" max="14" width="8.8515625" style="6" customWidth="1"/>
    <col min="15" max="16384" width="9.140625" style="6" customWidth="1"/>
  </cols>
  <sheetData>
    <row r="1" spans="1:7" s="13" customFormat="1" ht="12" customHeight="1">
      <c r="A1" s="149" t="s">
        <v>221</v>
      </c>
      <c r="C1" s="8"/>
      <c r="D1" s="12"/>
      <c r="E1" s="8"/>
      <c r="F1" s="8"/>
      <c r="G1" s="28" t="s">
        <v>89</v>
      </c>
    </row>
    <row r="2" spans="1:7" s="13" customFormat="1" ht="9" customHeight="1">
      <c r="A2" s="12"/>
      <c r="D2" s="29"/>
      <c r="E2" s="8"/>
      <c r="F2" s="8"/>
      <c r="G2" s="12"/>
    </row>
    <row r="3" spans="1:7" s="13" customFormat="1" ht="9" customHeight="1">
      <c r="A3" s="12"/>
      <c r="E3" s="8"/>
      <c r="F3"/>
      <c r="G3"/>
    </row>
    <row r="4" spans="1:7" s="13" customFormat="1" ht="12" customHeight="1">
      <c r="A4" s="12"/>
      <c r="B4" s="8"/>
      <c r="C4" s="29" t="s">
        <v>23</v>
      </c>
      <c r="E4" s="8"/>
      <c r="F4"/>
      <c r="G4"/>
    </row>
    <row r="5" spans="1:7" s="13" customFormat="1" ht="12" customHeight="1">
      <c r="A5" s="12"/>
      <c r="C5" s="29" t="s">
        <v>50</v>
      </c>
      <c r="E5" s="8"/>
      <c r="F5"/>
      <c r="G5"/>
    </row>
    <row r="6" spans="1:7" s="13" customFormat="1" ht="12" customHeight="1">
      <c r="A6" s="8"/>
      <c r="B6" s="12"/>
      <c r="E6" s="12"/>
      <c r="F6"/>
      <c r="G6"/>
    </row>
    <row r="7" spans="1:7" s="13" customFormat="1" ht="12" customHeight="1">
      <c r="A7" s="8"/>
      <c r="B7" s="12"/>
      <c r="C7" s="112" t="str">
        <f>PAGE1!C7</f>
        <v>Reporting Date:</v>
      </c>
      <c r="E7" s="12"/>
      <c r="F7"/>
      <c r="G7"/>
    </row>
    <row r="8" spans="1:7" s="13" customFormat="1" ht="9" customHeight="1">
      <c r="A8" s="8"/>
      <c r="B8" s="12"/>
      <c r="D8" s="8"/>
      <c r="E8" s="12"/>
      <c r="F8"/>
      <c r="G8"/>
    </row>
    <row r="9" spans="1:7" ht="9" customHeight="1">
      <c r="A9" s="8"/>
      <c r="B9" s="30"/>
      <c r="C9" s="30"/>
      <c r="D9" s="12"/>
      <c r="E9" s="12"/>
      <c r="F9"/>
      <c r="G9"/>
    </row>
    <row r="10" spans="1:8" ht="9" customHeight="1">
      <c r="A10" s="8"/>
      <c r="B10" s="30"/>
      <c r="C10" s="30"/>
      <c r="D10" s="12"/>
      <c r="F10"/>
      <c r="G10"/>
      <c r="H10" s="23"/>
    </row>
    <row r="11" ht="15" customHeight="1"/>
    <row r="12" spans="1:3" ht="15" customHeight="1">
      <c r="A12" s="110" t="s">
        <v>88</v>
      </c>
      <c r="C12" s="32"/>
    </row>
    <row r="13" spans="1:8" ht="26.25" customHeight="1">
      <c r="A13" s="178" t="s">
        <v>39</v>
      </c>
      <c r="B13" s="179"/>
      <c r="C13" s="180"/>
      <c r="D13" s="194" t="s">
        <v>172</v>
      </c>
      <c r="E13" s="195"/>
      <c r="F13" s="196"/>
      <c r="G13" s="33"/>
      <c r="H13" s="8"/>
    </row>
    <row r="14" spans="1:8" ht="12" customHeight="1">
      <c r="A14" s="181"/>
      <c r="B14" s="182"/>
      <c r="C14" s="183"/>
      <c r="D14" s="206" t="s">
        <v>189</v>
      </c>
      <c r="E14" s="206" t="s">
        <v>190</v>
      </c>
      <c r="F14" s="206" t="s">
        <v>188</v>
      </c>
      <c r="G14" s="33"/>
      <c r="H14" s="8"/>
    </row>
    <row r="15" spans="1:13" ht="12" customHeight="1">
      <c r="A15" s="184"/>
      <c r="B15" s="185"/>
      <c r="C15" s="186"/>
      <c r="D15" s="208"/>
      <c r="E15" s="208"/>
      <c r="F15" s="208"/>
      <c r="G15" s="33"/>
      <c r="H15" s="8"/>
      <c r="M15" s="6">
        <v>21</v>
      </c>
    </row>
    <row r="16" spans="1:9" ht="21" customHeight="1">
      <c r="A16" s="276" t="s">
        <v>75</v>
      </c>
      <c r="B16" s="276"/>
      <c r="C16" s="276"/>
      <c r="D16" s="87">
        <f>IF(MIN(PAGE19!D15,PAGE19!F15)&lt;=0,0,PAGE19!D15/PAGE19!F15)</f>
        <v>0.6488344731230238</v>
      </c>
      <c r="E16" s="87">
        <f>IF(MIN(PAGE19!E15,PAGE19!F15)&lt;=0,0,PAGE19!E15/PAGE19!F15)</f>
        <v>0.3511655268769763</v>
      </c>
      <c r="F16" s="88">
        <f>IF(PAGE19!F15&lt;=0,0,PAGE19!F15/PAGE19!F15)</f>
        <v>1</v>
      </c>
      <c r="G16" s="24"/>
      <c r="H16" s="34"/>
      <c r="I16" s="35"/>
    </row>
    <row r="17" spans="1:9" ht="21" customHeight="1">
      <c r="A17" s="276" t="s">
        <v>149</v>
      </c>
      <c r="B17" s="276"/>
      <c r="C17" s="276"/>
      <c r="D17" s="87">
        <f>IF(MIN(PAGE19!D16,PAGE19!F16)&lt;=0,0,PAGE19!D16/PAGE19!F16)</f>
        <v>0.6654710213328299</v>
      </c>
      <c r="E17" s="87">
        <f>IF(MIN(PAGE19!E16,PAGE19!F16)&lt;=0,0,PAGE19!E16/PAGE19!F16)</f>
        <v>0.3345289786671701</v>
      </c>
      <c r="F17" s="88">
        <f>IF(PAGE19!F16&lt;=0,0,PAGE19!F16/PAGE19!F16)</f>
        <v>1</v>
      </c>
      <c r="G17" s="24"/>
      <c r="H17" s="34"/>
      <c r="I17" s="35"/>
    </row>
    <row r="18" spans="1:9" ht="21" customHeight="1">
      <c r="A18" s="276" t="s">
        <v>76</v>
      </c>
      <c r="B18" s="276"/>
      <c r="C18" s="276"/>
      <c r="D18" s="87">
        <f>IF(MIN(PAGE19!D17,PAGE19!F17)&lt;=0,0,PAGE19!D17/PAGE19!F17)</f>
        <v>0.7273814268632921</v>
      </c>
      <c r="E18" s="87">
        <f>IF(MIN(PAGE19!E17,PAGE19!F17)&lt;=0,0,PAGE19!E17/PAGE19!F17)</f>
        <v>0.27261857313670784</v>
      </c>
      <c r="F18" s="88">
        <f>IF(PAGE19!F17&lt;=0,0,PAGE19!F17/PAGE19!F17)</f>
        <v>1</v>
      </c>
      <c r="G18" s="24"/>
      <c r="H18" s="34"/>
      <c r="I18" s="35"/>
    </row>
    <row r="19" spans="1:9" ht="22.5" customHeight="1">
      <c r="A19" s="276" t="s">
        <v>77</v>
      </c>
      <c r="B19" s="276"/>
      <c r="C19" s="276"/>
      <c r="D19" s="87">
        <f>IF(MIN(PAGE19!D18,PAGE19!F18)&lt;=0,0,PAGE19!D18/PAGE19!F18)</f>
        <v>0.7532051282051282</v>
      </c>
      <c r="E19" s="87">
        <f>IF(MIN(PAGE19!E18,PAGE19!F18)&lt;=0,0,PAGE19!E18/PAGE19!F18)</f>
        <v>0.2467948717948718</v>
      </c>
      <c r="F19" s="88">
        <f>IF(PAGE19!F18&lt;=0,0,PAGE19!F18/PAGE19!F18)</f>
        <v>1</v>
      </c>
      <c r="G19" s="24"/>
      <c r="H19" s="34"/>
      <c r="I19" s="35"/>
    </row>
    <row r="20" spans="1:9" ht="23.25" customHeight="1">
      <c r="A20" s="277" t="s">
        <v>48</v>
      </c>
      <c r="B20" s="277"/>
      <c r="C20" s="277"/>
      <c r="D20" s="87">
        <f>IF(MIN(PAGE19!D19,PAGE19!F19)&lt;=0,0,PAGE19!D19/PAGE19!F19)</f>
        <v>0.5694444444444444</v>
      </c>
      <c r="E20" s="87">
        <f>IF(MIN(PAGE19!E19,PAGE19!F19)&lt;=0,0,PAGE19!E19/PAGE19!F19)</f>
        <v>0.4305555555555556</v>
      </c>
      <c r="F20" s="88">
        <f>IF(PAGE19!F19&lt;=0,0,PAGE19!F19/PAGE19!F19)</f>
        <v>1</v>
      </c>
      <c r="G20" s="24"/>
      <c r="H20" s="34"/>
      <c r="I20" s="35"/>
    </row>
    <row r="21" spans="1:9" ht="20.25" customHeight="1">
      <c r="A21" s="277" t="s">
        <v>78</v>
      </c>
      <c r="B21" s="277"/>
      <c r="C21" s="277"/>
      <c r="D21" s="87">
        <f>IF(MIN(PAGE19!D20,PAGE19!F20)&lt;=0,0,PAGE19!D20/PAGE19!F20)</f>
        <v>0.7336956521739131</v>
      </c>
      <c r="E21" s="87">
        <f>IF(MIN(PAGE19!E20,PAGE19!F20)&lt;=0,0,PAGE19!E20/PAGE19!F20)</f>
        <v>0.266304347826087</v>
      </c>
      <c r="F21" s="88">
        <f>IF(PAGE19!F20&lt;=0,0,PAGE19!F20/PAGE19!F20)</f>
        <v>1</v>
      </c>
      <c r="G21" s="24"/>
      <c r="H21" s="34"/>
      <c r="I21" s="35"/>
    </row>
    <row r="22" spans="1:9" ht="21.75" customHeight="1">
      <c r="A22" s="276" t="s">
        <v>79</v>
      </c>
      <c r="B22" s="276"/>
      <c r="C22" s="276"/>
      <c r="D22" s="87">
        <f>IF(MIN(PAGE19!D21,PAGE19!F21)&lt;=0,0,PAGE19!D21/PAGE19!F21)</f>
        <v>0.9</v>
      </c>
      <c r="E22" s="87">
        <f>IF(MIN(PAGE19!E21,PAGE19!F21)&lt;=0,0,PAGE19!E21/PAGE19!F21)</f>
        <v>0.1</v>
      </c>
      <c r="F22" s="88">
        <f>IF(PAGE19!F21&lt;=0,0,PAGE19!F21/PAGE19!F21)</f>
        <v>1</v>
      </c>
      <c r="G22" s="24"/>
      <c r="H22" s="34"/>
      <c r="I22" s="35"/>
    </row>
    <row r="23" spans="1:9" ht="21.75" customHeight="1">
      <c r="A23" s="276" t="s">
        <v>80</v>
      </c>
      <c r="B23" s="276"/>
      <c r="C23" s="276"/>
      <c r="D23" s="87">
        <f>IF(MIN(PAGE19!D22,PAGE19!F22)&lt;=0,0,PAGE19!D22/PAGE19!F22)</f>
        <v>0.6387832699619772</v>
      </c>
      <c r="E23" s="87">
        <f>IF(MIN(PAGE19!E22,PAGE19!F22)&lt;=0,0,PAGE19!E22/PAGE19!F22)</f>
        <v>0.3612167300380228</v>
      </c>
      <c r="F23" s="88">
        <f>IF(PAGE19!F22&lt;=0,0,PAGE19!F22/PAGE19!F22)</f>
        <v>1</v>
      </c>
      <c r="G23" s="24"/>
      <c r="H23" s="34"/>
      <c r="I23" s="35"/>
    </row>
    <row r="24" spans="1:9" ht="18.75" customHeight="1">
      <c r="A24" s="275" t="s">
        <v>81</v>
      </c>
      <c r="B24" s="275"/>
      <c r="C24" s="275"/>
      <c r="D24" s="87">
        <f>IF(MIN(PAGE19!D23,PAGE19!F23)&lt;=0,0,PAGE19!D23/PAGE19!F23)</f>
        <v>0.6608715590143371</v>
      </c>
      <c r="E24" s="87">
        <f>IF(MIN(PAGE19!E23,PAGE19!F23)&lt;=0,0,PAGE19!E23/PAGE19!F23)</f>
        <v>0.33912844098566286</v>
      </c>
      <c r="F24" s="88">
        <f>IF(PAGE19!F23&lt;=0,0,PAGE19!F23/PAGE19!F23)</f>
        <v>1</v>
      </c>
      <c r="G24" s="24"/>
      <c r="H24" s="34"/>
      <c r="I24" s="35"/>
    </row>
    <row r="25" ht="12.75">
      <c r="A25" s="8"/>
    </row>
    <row r="26" spans="1:3" ht="12.75">
      <c r="A26" s="26" t="s">
        <v>157</v>
      </c>
      <c r="C26" s="36"/>
    </row>
    <row r="27" spans="1:3" ht="12.75">
      <c r="A27" s="26"/>
      <c r="C27" s="36"/>
    </row>
    <row r="28" ht="12.75">
      <c r="A28" s="37"/>
    </row>
    <row r="30" spans="2:7" ht="12.75">
      <c r="B30" s="9"/>
      <c r="G30" s="9"/>
    </row>
    <row r="33" spans="7:10" ht="12.75">
      <c r="G33" s="8"/>
      <c r="J33" s="9"/>
    </row>
    <row r="34" ht="12.75">
      <c r="G34" s="38"/>
    </row>
    <row r="35" ht="12.75">
      <c r="G35" s="38"/>
    </row>
  </sheetData>
  <sheetProtection password="CDE0" sheet="1" objects="1" scenarios="1"/>
  <mergeCells count="14">
    <mergeCell ref="D13:F13"/>
    <mergeCell ref="A13:C15"/>
    <mergeCell ref="A16:C16"/>
    <mergeCell ref="A17:C17"/>
    <mergeCell ref="A18:C18"/>
    <mergeCell ref="F14:F15"/>
    <mergeCell ref="E14:E15"/>
    <mergeCell ref="D14:D15"/>
    <mergeCell ref="A24:C24"/>
    <mergeCell ref="A19:C19"/>
    <mergeCell ref="A20:C20"/>
    <mergeCell ref="A21:C21"/>
    <mergeCell ref="A22:C22"/>
    <mergeCell ref="A23:C23"/>
  </mergeCells>
  <conditionalFormatting sqref="D26:G27">
    <cfRule type="expression" priority="1" dxfId="0" stopIfTrue="1">
      <formula>AND(D26&gt;=0,D26&lt;&gt;D25)</formula>
    </cfRule>
  </conditionalFormatting>
  <printOptions/>
  <pageMargins left="0.8" right="0.3" top="0.9" bottom="0" header="0.5" footer="0.5"/>
  <pageSetup fitToHeight="1" fitToWidth="1" horizontalDpi="600" verticalDpi="600" orientation="landscape" scale="94" r:id="rId1"/>
  <headerFooter alignWithMargins="0">
    <oddFooter>&amp;L&amp;8
CURRENT DATE: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27.421875" style="6" customWidth="1"/>
    <col min="2" max="2" width="15.28125" style="6" customWidth="1"/>
    <col min="3" max="3" width="25.00390625" style="6" customWidth="1"/>
    <col min="4" max="5" width="15.57421875" style="6" customWidth="1"/>
    <col min="6" max="6" width="14.57421875" style="6" customWidth="1"/>
    <col min="7" max="7" width="14.00390625" style="6" customWidth="1"/>
    <col min="8" max="8" width="10.28125" style="6" customWidth="1"/>
    <col min="9" max="9" width="14.140625" style="6" customWidth="1"/>
    <col min="10" max="10" width="8.57421875" style="6" customWidth="1"/>
    <col min="11" max="11" width="8.140625" style="6" customWidth="1"/>
    <col min="12" max="12" width="5.8515625" style="6" customWidth="1"/>
    <col min="13" max="13" width="3.28125" style="6" hidden="1" customWidth="1"/>
    <col min="14" max="14" width="8.8515625" style="6" customWidth="1"/>
    <col min="15" max="17" width="9.140625" style="6" customWidth="1"/>
    <col min="18" max="18" width="9.140625" style="6" hidden="1" customWidth="1"/>
    <col min="19" max="16384" width="9.140625" style="6" customWidth="1"/>
  </cols>
  <sheetData>
    <row r="1" spans="1:7" s="13" customFormat="1" ht="11.25" customHeight="1">
      <c r="A1" s="149" t="s">
        <v>221</v>
      </c>
      <c r="C1" s="8"/>
      <c r="D1" s="12"/>
      <c r="E1" s="8"/>
      <c r="F1" s="8"/>
      <c r="G1" s="28" t="s">
        <v>86</v>
      </c>
    </row>
    <row r="2" spans="1:7" s="13" customFormat="1" ht="9" customHeight="1">
      <c r="A2" s="12"/>
      <c r="D2" s="29"/>
      <c r="E2" s="8"/>
      <c r="F2" s="8"/>
      <c r="G2" s="12"/>
    </row>
    <row r="3" spans="1:7" s="13" customFormat="1" ht="9" customHeight="1">
      <c r="A3" s="12"/>
      <c r="E3" s="8"/>
      <c r="F3"/>
      <c r="G3"/>
    </row>
    <row r="4" spans="1:7" s="13" customFormat="1" ht="9.75" customHeight="1">
      <c r="A4" s="12"/>
      <c r="B4" s="8"/>
      <c r="C4" s="29" t="s">
        <v>23</v>
      </c>
      <c r="E4" s="8"/>
      <c r="F4"/>
      <c r="G4"/>
    </row>
    <row r="5" spans="1:7" s="13" customFormat="1" ht="9.75" customHeight="1">
      <c r="A5" s="12"/>
      <c r="C5" s="29" t="s">
        <v>50</v>
      </c>
      <c r="E5" s="8"/>
      <c r="F5"/>
      <c r="G5"/>
    </row>
    <row r="6" spans="1:7" s="13" customFormat="1" ht="9.75" customHeight="1">
      <c r="A6" s="8"/>
      <c r="B6" s="12"/>
      <c r="E6" s="12"/>
      <c r="F6"/>
      <c r="G6"/>
    </row>
    <row r="7" spans="1:7" s="13" customFormat="1" ht="9.75" customHeight="1">
      <c r="A7" s="8"/>
      <c r="B7" s="12"/>
      <c r="C7" s="112" t="str">
        <f>PAGE1!C7</f>
        <v>Reporting Date:</v>
      </c>
      <c r="E7" s="12"/>
      <c r="F7"/>
      <c r="G7"/>
    </row>
    <row r="8" spans="1:7" s="13" customFormat="1" ht="9" customHeight="1">
      <c r="A8" s="8"/>
      <c r="B8" s="12"/>
      <c r="D8" s="8"/>
      <c r="E8" s="12"/>
      <c r="F8"/>
      <c r="G8"/>
    </row>
    <row r="9" spans="1:7" ht="9" customHeight="1">
      <c r="A9" s="8"/>
      <c r="B9" s="30"/>
      <c r="C9" s="30"/>
      <c r="D9" s="12"/>
      <c r="E9" s="12"/>
      <c r="F9"/>
      <c r="G9"/>
    </row>
    <row r="10" spans="1:8" ht="9.75" customHeight="1">
      <c r="A10" s="8"/>
      <c r="B10" s="30"/>
      <c r="C10" s="278" t="s">
        <v>108</v>
      </c>
      <c r="D10" s="278"/>
      <c r="E10" s="278"/>
      <c r="F10"/>
      <c r="G10"/>
      <c r="H10" s="23"/>
    </row>
    <row r="11" spans="6:7" ht="15" customHeight="1">
      <c r="F11"/>
      <c r="G11"/>
    </row>
    <row r="12" spans="1:6" ht="27" customHeight="1">
      <c r="A12" s="254" t="s">
        <v>173</v>
      </c>
      <c r="B12" s="254"/>
      <c r="C12" s="254"/>
      <c r="D12" s="254"/>
      <c r="E12" s="254"/>
      <c r="F12" s="254"/>
    </row>
    <row r="13" spans="1:9" ht="15" customHeight="1">
      <c r="A13" s="279" t="s">
        <v>39</v>
      </c>
      <c r="B13" s="279"/>
      <c r="C13" s="279"/>
      <c r="D13" s="153" t="s">
        <v>65</v>
      </c>
      <c r="E13" s="153"/>
      <c r="F13" s="154"/>
      <c r="G13" s="33"/>
      <c r="H13" s="28" t="s">
        <v>25</v>
      </c>
      <c r="I13" s="28" t="s">
        <v>102</v>
      </c>
    </row>
    <row r="14" spans="1:9" ht="15" customHeight="1">
      <c r="A14" s="279"/>
      <c r="B14" s="279"/>
      <c r="C14" s="279"/>
      <c r="D14" s="57" t="s">
        <v>66</v>
      </c>
      <c r="E14" s="119" t="s">
        <v>67</v>
      </c>
      <c r="F14" s="119" t="s">
        <v>24</v>
      </c>
      <c r="G14" s="33"/>
      <c r="H14" s="28" t="s">
        <v>24</v>
      </c>
      <c r="I14" s="28" t="s">
        <v>103</v>
      </c>
    </row>
    <row r="15" spans="1:18" ht="28.5" customHeight="1">
      <c r="A15" s="276" t="s">
        <v>75</v>
      </c>
      <c r="B15" s="276"/>
      <c r="C15" s="276"/>
      <c r="D15" s="78">
        <v>6225</v>
      </c>
      <c r="E15" s="78">
        <v>48171</v>
      </c>
      <c r="F15" s="78">
        <v>54396</v>
      </c>
      <c r="G15" s="24"/>
      <c r="H15" s="34">
        <f aca="true" t="shared" si="0" ref="H15:H23">MAX(D15,0)+MAX(E15,0)</f>
        <v>54396</v>
      </c>
      <c r="I15" s="79">
        <f>MAX(PAGE12!C31,0)+MAX(PAGE12!D31,0)+MAX(PAGE12!E31,0)</f>
        <v>54396</v>
      </c>
      <c r="M15" s="6">
        <v>22</v>
      </c>
      <c r="R15" s="6">
        <f aca="true" t="shared" si="1" ref="R15:R23">MIN(LEN(TRIM(D15)),LEN(TRIM(E15)),LEN(TRIM(F15)))</f>
        <v>4</v>
      </c>
    </row>
    <row r="16" spans="1:18" ht="25.5" customHeight="1">
      <c r="A16" s="276" t="s">
        <v>149</v>
      </c>
      <c r="B16" s="276"/>
      <c r="C16" s="276"/>
      <c r="D16" s="78">
        <v>1222</v>
      </c>
      <c r="E16" s="78">
        <v>9372</v>
      </c>
      <c r="F16" s="78">
        <v>10594</v>
      </c>
      <c r="G16" s="24"/>
      <c r="H16" s="34">
        <f t="shared" si="0"/>
        <v>10594</v>
      </c>
      <c r="I16" s="79">
        <f>MAX(PAGE12!F31,0)+MAX(PAGE12!G31,0)+MAX(PAGE12!H31,0)</f>
        <v>10594</v>
      </c>
      <c r="R16" s="6">
        <f t="shared" si="1"/>
        <v>4</v>
      </c>
    </row>
    <row r="17" spans="1:18" ht="21" customHeight="1">
      <c r="A17" s="276" t="s">
        <v>76</v>
      </c>
      <c r="B17" s="276"/>
      <c r="C17" s="276"/>
      <c r="D17" s="78">
        <v>653</v>
      </c>
      <c r="E17" s="78">
        <v>6874</v>
      </c>
      <c r="F17" s="78">
        <v>7527</v>
      </c>
      <c r="G17" s="24"/>
      <c r="H17" s="34">
        <f t="shared" si="0"/>
        <v>7527</v>
      </c>
      <c r="I17" s="79">
        <f>MAX(PAGE13!C30,0)+MAX(PAGE13!D30,0)+MAX(PAGE13!E30,0)</f>
        <v>7527</v>
      </c>
      <c r="R17" s="6">
        <f t="shared" si="1"/>
        <v>3</v>
      </c>
    </row>
    <row r="18" spans="1:18" ht="22.5" customHeight="1">
      <c r="A18" s="276" t="s">
        <v>77</v>
      </c>
      <c r="B18" s="276"/>
      <c r="C18" s="276"/>
      <c r="D18" s="78">
        <v>15</v>
      </c>
      <c r="E18" s="78">
        <v>609</v>
      </c>
      <c r="F18" s="78">
        <v>624</v>
      </c>
      <c r="G18" s="24"/>
      <c r="H18" s="34">
        <f t="shared" si="0"/>
        <v>624</v>
      </c>
      <c r="I18" s="79">
        <f>MAX(PAGE13!F30,0)+MAX(PAGE13!G30,0)+MAX(PAGE13!H30,0)</f>
        <v>624</v>
      </c>
      <c r="R18" s="6">
        <f t="shared" si="1"/>
        <v>2</v>
      </c>
    </row>
    <row r="19" spans="1:18" ht="23.25" customHeight="1">
      <c r="A19" s="277" t="s">
        <v>48</v>
      </c>
      <c r="B19" s="277"/>
      <c r="C19" s="277"/>
      <c r="D19" s="78">
        <v>2</v>
      </c>
      <c r="E19" s="78">
        <v>70</v>
      </c>
      <c r="F19" s="78">
        <v>72</v>
      </c>
      <c r="G19" s="24"/>
      <c r="H19" s="34">
        <f t="shared" si="0"/>
        <v>72</v>
      </c>
      <c r="I19" s="79">
        <f>MAX(PAGE14!C30,0)+MAX(PAGE14!D30,0)+MAX(PAGE14!E30,0)</f>
        <v>72</v>
      </c>
      <c r="R19" s="6">
        <f t="shared" si="1"/>
        <v>1</v>
      </c>
    </row>
    <row r="20" spans="1:18" ht="20.25" customHeight="1">
      <c r="A20" s="277" t="s">
        <v>78</v>
      </c>
      <c r="B20" s="277"/>
      <c r="C20" s="277"/>
      <c r="D20" s="78">
        <v>8</v>
      </c>
      <c r="E20" s="78">
        <v>176</v>
      </c>
      <c r="F20" s="78">
        <v>184</v>
      </c>
      <c r="G20" s="24"/>
      <c r="H20" s="34">
        <f t="shared" si="0"/>
        <v>184</v>
      </c>
      <c r="I20" s="79">
        <f>MAX(PAGE14!F30,0)+MAX(PAGE14!G30,0)+MAX(PAGE14!H30,0)</f>
        <v>184</v>
      </c>
      <c r="R20" s="6">
        <f t="shared" si="1"/>
        <v>1</v>
      </c>
    </row>
    <row r="21" spans="1:18" ht="21.75" customHeight="1">
      <c r="A21" s="276" t="s">
        <v>79</v>
      </c>
      <c r="B21" s="276"/>
      <c r="C21" s="276"/>
      <c r="D21" s="78">
        <v>2</v>
      </c>
      <c r="E21" s="78">
        <v>218</v>
      </c>
      <c r="F21" s="78">
        <v>220</v>
      </c>
      <c r="G21" s="24"/>
      <c r="H21" s="34">
        <f t="shared" si="0"/>
        <v>220</v>
      </c>
      <c r="I21" s="79">
        <f>MAX(PAGE15!C30,0)+MAX(PAGE15!D30,0)+MAX(PAGE15!E30,0)</f>
        <v>220</v>
      </c>
      <c r="R21" s="6">
        <f t="shared" si="1"/>
        <v>1</v>
      </c>
    </row>
    <row r="22" spans="1:18" ht="21.75" customHeight="1">
      <c r="A22" s="276" t="s">
        <v>80</v>
      </c>
      <c r="B22" s="276"/>
      <c r="C22" s="276"/>
      <c r="D22" s="78">
        <v>6</v>
      </c>
      <c r="E22" s="78">
        <v>520</v>
      </c>
      <c r="F22" s="78">
        <v>526</v>
      </c>
      <c r="G22" s="24"/>
      <c r="H22" s="34">
        <f t="shared" si="0"/>
        <v>526</v>
      </c>
      <c r="I22" s="79">
        <f>MAX(PAGE15!F30,0)+MAX(PAGE15!G30,0)+MAX(PAGE15!H30,0)</f>
        <v>526</v>
      </c>
      <c r="R22" s="6">
        <f t="shared" si="1"/>
        <v>1</v>
      </c>
    </row>
    <row r="23" spans="1:18" ht="18.75" customHeight="1">
      <c r="A23" s="275" t="s">
        <v>81</v>
      </c>
      <c r="B23" s="275"/>
      <c r="C23" s="275"/>
      <c r="D23" s="78">
        <v>8133</v>
      </c>
      <c r="E23" s="78">
        <v>66010</v>
      </c>
      <c r="F23" s="78">
        <v>74143</v>
      </c>
      <c r="G23" s="24"/>
      <c r="H23" s="34">
        <f t="shared" si="0"/>
        <v>74143</v>
      </c>
      <c r="I23" s="35"/>
      <c r="R23" s="6">
        <f t="shared" si="1"/>
        <v>4</v>
      </c>
    </row>
    <row r="24" ht="12.75">
      <c r="A24" s="8"/>
    </row>
    <row r="25" ht="12.75">
      <c r="A25" s="37"/>
    </row>
    <row r="26" spans="1:6" ht="12.75">
      <c r="A26" s="8"/>
      <c r="C26" s="85" t="s">
        <v>85</v>
      </c>
      <c r="D26" s="34">
        <f>MAX(D15,0)+MAX(D16,0)+MAX(D17,0)+MAX(D18,0)+MAX(D19,0)+MAX(D20,0)+MAX(D21,0)+MAX(D22,0)</f>
        <v>8133</v>
      </c>
      <c r="E26" s="34">
        <f>MAX(E15,0)+MAX(E16,0)+MAX(E17,0)+MAX(E18,0)+MAX(E19,0)+MAX(E20,0)+MAX(E21,0)+MAX(E22,0)</f>
        <v>66010</v>
      </c>
      <c r="F26" s="34">
        <f>MAX(F15,0)+MAX(F16,0)+MAX(F17,0)+MAX(F18,0)+MAX(F19,0)+MAX(F20,0)+MAX(F21,0)+MAX(F22,0)</f>
        <v>74143</v>
      </c>
    </row>
    <row r="28" spans="2:7" ht="12.75">
      <c r="B28" s="9"/>
      <c r="G28" s="9"/>
    </row>
    <row r="31" spans="7:10" ht="12.75">
      <c r="G31" s="8"/>
      <c r="J31" s="9"/>
    </row>
    <row r="32" ht="12.75">
      <c r="G32" s="38"/>
    </row>
    <row r="33" ht="12.75">
      <c r="G33" s="38"/>
    </row>
  </sheetData>
  <sheetProtection password="CDE0" sheet="1" objects="1" scenarios="1"/>
  <mergeCells count="13">
    <mergeCell ref="A22:C22"/>
    <mergeCell ref="A23:C23"/>
    <mergeCell ref="A18:C18"/>
    <mergeCell ref="A19:C19"/>
    <mergeCell ref="A20:C20"/>
    <mergeCell ref="A21:C21"/>
    <mergeCell ref="A15:C15"/>
    <mergeCell ref="A16:C16"/>
    <mergeCell ref="C10:E10"/>
    <mergeCell ref="A17:C17"/>
    <mergeCell ref="D13:F13"/>
    <mergeCell ref="A13:C14"/>
    <mergeCell ref="A12:F12"/>
  </mergeCells>
  <conditionalFormatting sqref="D26:F26">
    <cfRule type="expression" priority="1" dxfId="0" stopIfTrue="1">
      <formula>MAX(D23,0)&lt;&gt;D26</formula>
    </cfRule>
  </conditionalFormatting>
  <conditionalFormatting sqref="H16:H22">
    <cfRule type="expression" priority="2" dxfId="0" stopIfTrue="1">
      <formula>MAX(F16,0)&lt;&gt;H16</formula>
    </cfRule>
  </conditionalFormatting>
  <conditionalFormatting sqref="H23 H15">
    <cfRule type="expression" priority="3" dxfId="0" stopIfTrue="1">
      <formula>MAX(F15,0)&lt;&gt;H15</formula>
    </cfRule>
  </conditionalFormatting>
  <conditionalFormatting sqref="I15">
    <cfRule type="expression" priority="4" dxfId="1" stopIfTrue="1">
      <formula>AND(OR(F15&gt;=0,I15&gt;0),I15&lt;&gt;F15)</formula>
    </cfRule>
  </conditionalFormatting>
  <conditionalFormatting sqref="I16:I17 I20">
    <cfRule type="expression" priority="5" dxfId="1" stopIfTrue="1">
      <formula>AND(OR(F16&gt;=0,I16&gt;0),F16&lt;&gt;I16)</formula>
    </cfRule>
  </conditionalFormatting>
  <conditionalFormatting sqref="I18">
    <cfRule type="expression" priority="6" dxfId="0" stopIfTrue="1">
      <formula>AND(OR(F18&gt;=0,I18&gt;0),F18&lt;&gt;I18)</formula>
    </cfRule>
  </conditionalFormatting>
  <conditionalFormatting sqref="I19">
    <cfRule type="expression" priority="7" dxfId="0" stopIfTrue="1">
      <formula>AND(OR(F19&gt;=0,I19&gt;0),F19&lt;&gt;I19)</formula>
    </cfRule>
  </conditionalFormatting>
  <conditionalFormatting sqref="I21:I22">
    <cfRule type="expression" priority="8" dxfId="1" stopIfTrue="1">
      <formula>AND(OR(F21&gt;=0,I21&gt;0),F21&lt;&gt;I21)</formula>
    </cfRule>
  </conditionalFormatting>
  <conditionalFormatting sqref="D15:F23">
    <cfRule type="expression" priority="9" dxfId="0" stopIfTrue="1">
      <formula>LEN(TRIM(D15))=0</formula>
    </cfRule>
  </conditionalFormatting>
  <conditionalFormatting sqref="C10:E10">
    <cfRule type="expression" priority="10" dxfId="1" stopIfTrue="1">
      <formula>MIN(R15:R23)=0</formula>
    </cfRule>
  </conditionalFormatting>
  <printOptions/>
  <pageMargins left="0.8" right="0.3" top="0.9" bottom="0" header="0.5" footer="0.5"/>
  <pageSetup fitToHeight="1" fitToWidth="1" horizontalDpi="600" verticalDpi="600" orientation="landscape" r:id="rId1"/>
  <headerFooter alignWithMargins="0">
    <oddFooter>&amp;L&amp;8
CURRENT DATE: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27.421875" style="6" customWidth="1"/>
    <col min="2" max="2" width="15.28125" style="6" customWidth="1"/>
    <col min="3" max="3" width="25.00390625" style="6" customWidth="1"/>
    <col min="4" max="5" width="15.57421875" style="6" customWidth="1"/>
    <col min="6" max="6" width="14.57421875" style="6" customWidth="1"/>
    <col min="7" max="7" width="14.00390625" style="6" customWidth="1"/>
    <col min="8" max="8" width="8.7109375" style="6" customWidth="1"/>
    <col min="9" max="9" width="9.00390625" style="6" customWidth="1"/>
    <col min="10" max="10" width="8.57421875" style="6" customWidth="1"/>
    <col min="11" max="11" width="8.140625" style="6" customWidth="1"/>
    <col min="12" max="12" width="5.8515625" style="6" customWidth="1"/>
    <col min="13" max="13" width="3.140625" style="6" hidden="1" customWidth="1"/>
    <col min="14" max="14" width="8.8515625" style="6" customWidth="1"/>
    <col min="15" max="16384" width="9.140625" style="6" customWidth="1"/>
  </cols>
  <sheetData>
    <row r="1" spans="1:7" s="13" customFormat="1" ht="12.75" customHeight="1">
      <c r="A1" s="149" t="s">
        <v>221</v>
      </c>
      <c r="C1" s="8"/>
      <c r="D1" s="12"/>
      <c r="E1" s="8"/>
      <c r="F1" s="8"/>
      <c r="G1" s="28" t="s">
        <v>90</v>
      </c>
    </row>
    <row r="2" spans="1:7" s="13" customFormat="1" ht="9" customHeight="1">
      <c r="A2" s="12"/>
      <c r="D2" s="29"/>
      <c r="E2" s="8"/>
      <c r="F2" s="8"/>
      <c r="G2" s="12"/>
    </row>
    <row r="3" spans="1:7" s="13" customFormat="1" ht="9" customHeight="1">
      <c r="A3" s="12"/>
      <c r="E3" s="8"/>
      <c r="F3"/>
      <c r="G3"/>
    </row>
    <row r="4" spans="1:7" s="13" customFormat="1" ht="9.75" customHeight="1">
      <c r="A4" s="12"/>
      <c r="B4" s="8"/>
      <c r="C4" s="29" t="s">
        <v>23</v>
      </c>
      <c r="E4" s="8"/>
      <c r="F4"/>
      <c r="G4"/>
    </row>
    <row r="5" spans="1:7" s="13" customFormat="1" ht="9.75" customHeight="1">
      <c r="A5" s="12"/>
      <c r="C5" s="29" t="s">
        <v>50</v>
      </c>
      <c r="E5" s="8"/>
      <c r="F5"/>
      <c r="G5"/>
    </row>
    <row r="6" spans="1:7" s="13" customFormat="1" ht="9.75" customHeight="1">
      <c r="A6" s="8"/>
      <c r="B6" s="12"/>
      <c r="E6" s="12"/>
      <c r="F6"/>
      <c r="G6"/>
    </row>
    <row r="7" spans="1:7" s="13" customFormat="1" ht="9.75" customHeight="1">
      <c r="A7" s="8"/>
      <c r="B7" s="12"/>
      <c r="C7" s="112" t="str">
        <f>PAGE1!C7</f>
        <v>Reporting Date:</v>
      </c>
      <c r="E7" s="12"/>
      <c r="F7"/>
      <c r="G7"/>
    </row>
    <row r="8" spans="1:7" s="13" customFormat="1" ht="9" customHeight="1">
      <c r="A8" s="8"/>
      <c r="B8" s="12"/>
      <c r="D8" s="8"/>
      <c r="E8" s="12"/>
      <c r="F8"/>
      <c r="G8"/>
    </row>
    <row r="9" spans="1:7" ht="9" customHeight="1">
      <c r="A9" s="8"/>
      <c r="B9" s="30"/>
      <c r="C9" s="30"/>
      <c r="D9" s="12"/>
      <c r="E9" s="12"/>
      <c r="F9"/>
      <c r="G9"/>
    </row>
    <row r="10" spans="1:8" ht="9" customHeight="1">
      <c r="A10" s="8"/>
      <c r="B10" s="30"/>
      <c r="C10" s="30"/>
      <c r="D10" s="12"/>
      <c r="F10"/>
      <c r="G10"/>
      <c r="H10" s="23"/>
    </row>
    <row r="11" ht="15" customHeight="1"/>
    <row r="12" spans="1:3" ht="15" customHeight="1">
      <c r="A12" s="110" t="s">
        <v>91</v>
      </c>
      <c r="C12" s="32"/>
    </row>
    <row r="13" spans="1:8" ht="26.25" customHeight="1">
      <c r="A13" s="178" t="s">
        <v>39</v>
      </c>
      <c r="B13" s="179"/>
      <c r="C13" s="180"/>
      <c r="D13" s="194" t="s">
        <v>174</v>
      </c>
      <c r="E13" s="195"/>
      <c r="F13" s="196"/>
      <c r="G13" s="33"/>
      <c r="H13" s="8"/>
    </row>
    <row r="14" spans="1:8" ht="12" customHeight="1">
      <c r="A14" s="181"/>
      <c r="B14" s="182"/>
      <c r="C14" s="183"/>
      <c r="D14" s="206" t="s">
        <v>219</v>
      </c>
      <c r="E14" s="206" t="s">
        <v>220</v>
      </c>
      <c r="F14" s="206" t="s">
        <v>188</v>
      </c>
      <c r="G14" s="33"/>
      <c r="H14" s="8"/>
    </row>
    <row r="15" spans="1:13" ht="12" customHeight="1">
      <c r="A15" s="184"/>
      <c r="B15" s="185"/>
      <c r="C15" s="186"/>
      <c r="D15" s="208"/>
      <c r="E15" s="208"/>
      <c r="F15" s="208"/>
      <c r="G15" s="33"/>
      <c r="H15" s="8"/>
      <c r="M15" s="6">
        <v>23</v>
      </c>
    </row>
    <row r="16" spans="1:9" ht="21" customHeight="1">
      <c r="A16" s="276" t="s">
        <v>75</v>
      </c>
      <c r="B16" s="276"/>
      <c r="C16" s="276"/>
      <c r="D16" s="148">
        <f>IF(MIN(PAGE21!D15,PAGE21!F15)&lt;=0,0,PAGE21!D15/PAGE21!F15)</f>
        <v>0.11443856165894552</v>
      </c>
      <c r="E16" s="87">
        <f>IF(MIN(PAGE21!E15,PAGE21!F15)&lt;=0,0,PAGE21!E15/PAGE21!F15)</f>
        <v>0.8855614383410545</v>
      </c>
      <c r="F16" s="88">
        <f>IF(PAGE21!F15&lt;=0,0,PAGE21!F15/PAGE21!F15)</f>
        <v>1</v>
      </c>
      <c r="G16" s="24"/>
      <c r="H16" s="34"/>
      <c r="I16" s="35"/>
    </row>
    <row r="17" spans="1:9" ht="21" customHeight="1">
      <c r="A17" s="276" t="s">
        <v>149</v>
      </c>
      <c r="B17" s="276"/>
      <c r="C17" s="276"/>
      <c r="D17" s="87">
        <f>IF(MIN(PAGE21!D16,PAGE21!F16)&lt;=0,0,PAGE21!D16/PAGE21!F16)</f>
        <v>0.11534831036435718</v>
      </c>
      <c r="E17" s="87">
        <f>IF(MIN(PAGE21!E16,PAGE21!F16)&lt;=0,0,PAGE21!E16/PAGE21!F16)</f>
        <v>0.8846516896356428</v>
      </c>
      <c r="F17" s="88">
        <f>IF(PAGE21!F16&lt;=0,0,PAGE21!F16/PAGE21!F16)</f>
        <v>1</v>
      </c>
      <c r="G17" s="24"/>
      <c r="H17" s="34"/>
      <c r="I17" s="35"/>
    </row>
    <row r="18" spans="1:9" ht="21" customHeight="1">
      <c r="A18" s="276" t="s">
        <v>76</v>
      </c>
      <c r="B18" s="276"/>
      <c r="C18" s="276"/>
      <c r="D18" s="87">
        <f>IF(MIN(PAGE21!D17,PAGE21!F17)&lt;=0,0,PAGE21!D17/PAGE21!F17)</f>
        <v>0.08675435100305566</v>
      </c>
      <c r="E18" s="87">
        <f>IF(MIN(PAGE21!E17,PAGE21!F17)&lt;=0,0,PAGE21!E17/PAGE21!F17)</f>
        <v>0.9132456489969444</v>
      </c>
      <c r="F18" s="88">
        <f>IF(PAGE21!F17&lt;=0,0,PAGE21!F17/PAGE21!F17)</f>
        <v>1</v>
      </c>
      <c r="G18" s="24"/>
      <c r="H18" s="34"/>
      <c r="I18" s="35"/>
    </row>
    <row r="19" spans="1:9" ht="22.5" customHeight="1">
      <c r="A19" s="276" t="s">
        <v>77</v>
      </c>
      <c r="B19" s="276"/>
      <c r="C19" s="276"/>
      <c r="D19" s="87">
        <f>IF(MIN(PAGE21!D18,PAGE21!F18)&lt;=0,0,PAGE21!D18/PAGE21!F18)</f>
        <v>0.02403846153846154</v>
      </c>
      <c r="E19" s="87">
        <f>IF(MIN(PAGE21!E18,PAGE21!F18)&lt;=0,0,PAGE21!E18/PAGE21!F18)</f>
        <v>0.9759615384615384</v>
      </c>
      <c r="F19" s="88">
        <f>IF(PAGE21!F18&lt;=0,0,PAGE21!F18/PAGE21!F18)</f>
        <v>1</v>
      </c>
      <c r="G19" s="24"/>
      <c r="H19" s="34"/>
      <c r="I19" s="35"/>
    </row>
    <row r="20" spans="1:9" ht="23.25" customHeight="1">
      <c r="A20" s="277" t="s">
        <v>48</v>
      </c>
      <c r="B20" s="277"/>
      <c r="C20" s="277"/>
      <c r="D20" s="87">
        <f>IF(MIN(PAGE21!D19,PAGE21!F19)&lt;=0,0,PAGE21!D19/PAGE21!F19)</f>
        <v>0.027777777777777776</v>
      </c>
      <c r="E20" s="87">
        <f>IF(MIN(PAGE21!E19,PAGE21!F19)&lt;=0,0,PAGE21!E19/PAGE21!F19)</f>
        <v>0.9722222222222222</v>
      </c>
      <c r="F20" s="88">
        <f>IF(PAGE21!F19&lt;=0,0,PAGE21!F19/PAGE21!F19)</f>
        <v>1</v>
      </c>
      <c r="G20" s="24"/>
      <c r="H20" s="34"/>
      <c r="I20" s="35"/>
    </row>
    <row r="21" spans="1:9" ht="20.25" customHeight="1">
      <c r="A21" s="277" t="s">
        <v>78</v>
      </c>
      <c r="B21" s="277"/>
      <c r="C21" s="277"/>
      <c r="D21" s="87">
        <f>IF(MIN(PAGE21!D20,PAGE21!F20)&lt;=0,0,PAGE21!D20/PAGE21!F20)</f>
        <v>0.043478260869565216</v>
      </c>
      <c r="E21" s="87">
        <f>IF(MIN(PAGE21!E20,PAGE21!F20)&lt;=0,0,PAGE21!E20/PAGE21!F20)</f>
        <v>0.9565217391304348</v>
      </c>
      <c r="F21" s="88">
        <f>IF(PAGE21!F20&lt;=0,0,PAGE21!F20/PAGE21!F20)</f>
        <v>1</v>
      </c>
      <c r="G21" s="24"/>
      <c r="H21" s="34"/>
      <c r="I21" s="35"/>
    </row>
    <row r="22" spans="1:9" ht="21.75" customHeight="1">
      <c r="A22" s="276" t="s">
        <v>79</v>
      </c>
      <c r="B22" s="276"/>
      <c r="C22" s="276"/>
      <c r="D22" s="87">
        <f>IF(MIN(PAGE21!D21,PAGE21!F21)&lt;=0,0,PAGE21!D21/PAGE21!F21)</f>
        <v>0.00909090909090909</v>
      </c>
      <c r="E22" s="87">
        <f>IF(MIN(PAGE21!E21,PAGE21!F21)&lt;=0,0,PAGE21!E21/PAGE21!F21)</f>
        <v>0.990909090909091</v>
      </c>
      <c r="F22" s="88">
        <f>IF(PAGE21!F21&lt;=0,0,PAGE21!F21/PAGE21!F21)</f>
        <v>1</v>
      </c>
      <c r="G22" s="24"/>
      <c r="H22" s="34"/>
      <c r="I22" s="35"/>
    </row>
    <row r="23" spans="1:9" ht="21.75" customHeight="1">
      <c r="A23" s="276" t="s">
        <v>80</v>
      </c>
      <c r="B23" s="276"/>
      <c r="C23" s="276"/>
      <c r="D23" s="87">
        <f>IF(MIN(PAGE21!D22,PAGE21!F22)&lt;=0,0,PAGE21!D22/PAGE21!F22)</f>
        <v>0.011406844106463879</v>
      </c>
      <c r="E23" s="87">
        <f>IF(MIN(PAGE21!E22,PAGE21!F22)&lt;=0,0,PAGE21!E22/PAGE21!F22)</f>
        <v>0.9885931558935361</v>
      </c>
      <c r="F23" s="88">
        <f>IF(PAGE21!F22&lt;=0,0,PAGE21!F22/PAGE21!F22)</f>
        <v>1</v>
      </c>
      <c r="G23" s="24"/>
      <c r="H23" s="34"/>
      <c r="I23" s="35"/>
    </row>
    <row r="24" spans="1:9" ht="18.75" customHeight="1">
      <c r="A24" s="277" t="s">
        <v>81</v>
      </c>
      <c r="B24" s="277"/>
      <c r="C24" s="277"/>
      <c r="D24" s="87">
        <f>IF(MIN(PAGE21!D23,PAGE21!F23)&lt;=0,0,PAGE21!D23/PAGE21!F23)</f>
        <v>0.10969343026314014</v>
      </c>
      <c r="E24" s="87">
        <f>IF(MIN(PAGE21!E23,PAGE21!F23)&lt;=0,0,PAGE21!E23/PAGE21!F23)</f>
        <v>0.8903065697368598</v>
      </c>
      <c r="F24" s="88">
        <f>IF(PAGE21!F23&lt;=0,0,PAGE21!F23/PAGE21!F23)</f>
        <v>1</v>
      </c>
      <c r="G24" s="24"/>
      <c r="H24" s="34"/>
      <c r="I24" s="35"/>
    </row>
    <row r="25" ht="12.75">
      <c r="A25" s="8"/>
    </row>
    <row r="26" ht="12.75">
      <c r="A26" s="26" t="s">
        <v>157</v>
      </c>
    </row>
    <row r="27" ht="12.75">
      <c r="C27" s="36"/>
    </row>
    <row r="28" ht="12.75">
      <c r="A28" s="37"/>
    </row>
    <row r="30" spans="2:7" ht="12.75">
      <c r="B30" s="9"/>
      <c r="G30" s="9"/>
    </row>
    <row r="33" spans="7:10" ht="12.75">
      <c r="G33" s="8"/>
      <c r="J33" s="9"/>
    </row>
    <row r="34" ht="12.75">
      <c r="G34" s="38"/>
    </row>
    <row r="35" ht="12.75">
      <c r="G35" s="38"/>
    </row>
  </sheetData>
  <sheetProtection password="CDE0" sheet="1" objects="1" scenarios="1"/>
  <mergeCells count="14">
    <mergeCell ref="D13:F13"/>
    <mergeCell ref="A13:C15"/>
    <mergeCell ref="A16:C16"/>
    <mergeCell ref="A17:C17"/>
    <mergeCell ref="A18:C18"/>
    <mergeCell ref="F14:F15"/>
    <mergeCell ref="E14:E15"/>
    <mergeCell ref="D14:D15"/>
    <mergeCell ref="A23:C23"/>
    <mergeCell ref="A24:C24"/>
    <mergeCell ref="A19:C19"/>
    <mergeCell ref="A20:C20"/>
    <mergeCell ref="A21:C21"/>
    <mergeCell ref="A22:C22"/>
  </mergeCells>
  <conditionalFormatting sqref="D27:G27">
    <cfRule type="expression" priority="1" dxfId="0" stopIfTrue="1">
      <formula>AND(D27&gt;=0,D27&lt;&gt;D25)</formula>
    </cfRule>
  </conditionalFormatting>
  <printOptions/>
  <pageMargins left="0.8" right="0.3" top="0.9" bottom="0" header="0.5" footer="0.5"/>
  <pageSetup fitToHeight="1" fitToWidth="1" horizontalDpi="600" verticalDpi="600" orientation="landscape" r:id="rId1"/>
  <headerFooter alignWithMargins="0">
    <oddFooter>&amp;L&amp;8
CURRENT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33.7109375" style="6" customWidth="1"/>
    <col min="2" max="2" width="12.7109375" style="6" customWidth="1"/>
    <col min="3" max="3" width="10.421875" style="6" hidden="1" customWidth="1"/>
    <col min="4" max="4" width="0.85546875" style="6" customWidth="1"/>
    <col min="5" max="5" width="21.421875" style="6" customWidth="1"/>
    <col min="6" max="6" width="21.8515625" style="6" customWidth="1"/>
    <col min="7" max="7" width="21.28125" style="6" customWidth="1"/>
    <col min="8" max="8" width="22.7109375" style="6" customWidth="1"/>
    <col min="9" max="9" width="22.421875" style="6" customWidth="1"/>
    <col min="10" max="11" width="9.140625" style="6" customWidth="1"/>
    <col min="12" max="12" width="8.8515625" style="6" customWidth="1"/>
    <col min="13" max="13" width="0.13671875" style="6" customWidth="1"/>
    <col min="14" max="17" width="9.140625" style="6" customWidth="1"/>
    <col min="18" max="18" width="9.140625" style="6" hidden="1" customWidth="1"/>
    <col min="19" max="16384" width="9.140625" style="6" customWidth="1"/>
  </cols>
  <sheetData>
    <row r="1" spans="1:9" s="8" customFormat="1" ht="12" customHeight="1">
      <c r="A1" s="149" t="s">
        <v>221</v>
      </c>
      <c r="C1" s="12"/>
      <c r="D1" s="12"/>
      <c r="E1" s="12"/>
      <c r="F1" s="12"/>
      <c r="I1" s="28" t="s">
        <v>92</v>
      </c>
    </row>
    <row r="2" spans="1:9" s="8" customFormat="1" ht="9" customHeight="1">
      <c r="A2" s="12"/>
      <c r="C2" s="12"/>
      <c r="D2" s="12"/>
      <c r="F2" s="29"/>
      <c r="I2" s="12"/>
    </row>
    <row r="3" spans="1:9" s="8" customFormat="1" ht="12" customHeight="1">
      <c r="A3" s="12"/>
      <c r="F3" s="29"/>
      <c r="H3"/>
      <c r="I3"/>
    </row>
    <row r="4" spans="1:9" s="8" customFormat="1" ht="12" customHeight="1">
      <c r="A4" s="12"/>
      <c r="D4" s="12"/>
      <c r="F4" s="112" t="s">
        <v>23</v>
      </c>
      <c r="H4"/>
      <c r="I4"/>
    </row>
    <row r="5" spans="1:9" s="8" customFormat="1" ht="12" customHeight="1">
      <c r="A5" s="12"/>
      <c r="F5" s="29"/>
      <c r="H5"/>
      <c r="I5"/>
    </row>
    <row r="6" spans="2:9" s="8" customFormat="1" ht="9" customHeight="1">
      <c r="B6" s="12"/>
      <c r="F6" s="29"/>
      <c r="G6" s="12"/>
      <c r="H6"/>
      <c r="I6"/>
    </row>
    <row r="7" spans="2:9" s="8" customFormat="1" ht="9" customHeight="1">
      <c r="B7" s="12"/>
      <c r="D7" s="29"/>
      <c r="F7" s="112" t="str">
        <f>PAGE1!C7</f>
        <v>Reporting Date:</v>
      </c>
      <c r="G7" s="12"/>
      <c r="H7"/>
      <c r="I7"/>
    </row>
    <row r="8" spans="2:9" s="8" customFormat="1" ht="9" customHeight="1">
      <c r="B8" s="12"/>
      <c r="F8" s="29"/>
      <c r="G8" s="12"/>
      <c r="H8"/>
      <c r="I8"/>
    </row>
    <row r="9" spans="2:9" ht="9" customHeight="1">
      <c r="B9" s="48"/>
      <c r="C9" s="49"/>
      <c r="E9" s="49"/>
      <c r="F9" s="49"/>
      <c r="G9" s="49"/>
      <c r="H9"/>
      <c r="I9"/>
    </row>
    <row r="10" spans="2:9" s="69" customFormat="1" ht="10.5" customHeight="1">
      <c r="B10" s="70"/>
      <c r="C10" s="71"/>
      <c r="D10" s="71"/>
      <c r="E10" s="151" t="s">
        <v>108</v>
      </c>
      <c r="F10" s="151"/>
      <c r="G10" s="151"/>
      <c r="H10"/>
      <c r="I10"/>
    </row>
    <row r="11" spans="2:8" ht="9" customHeight="1">
      <c r="B11" s="48"/>
      <c r="C11" s="49"/>
      <c r="D11" s="49"/>
      <c r="E11" s="49"/>
      <c r="F11" s="49"/>
      <c r="G11" s="49"/>
      <c r="H11" s="49"/>
    </row>
    <row r="12" spans="1:8" s="13" customFormat="1" ht="18" customHeight="1">
      <c r="A12" s="110" t="s">
        <v>55</v>
      </c>
      <c r="B12" s="31"/>
      <c r="D12" s="12"/>
      <c r="E12" s="12"/>
      <c r="F12" s="12"/>
      <c r="G12" s="12"/>
      <c r="H12" s="12"/>
    </row>
    <row r="13" spans="1:9" s="13" customFormat="1" ht="49.5" customHeight="1">
      <c r="A13" s="178" t="s">
        <v>22</v>
      </c>
      <c r="B13" s="179"/>
      <c r="C13" s="179"/>
      <c r="D13" s="180"/>
      <c r="E13" s="194" t="s">
        <v>154</v>
      </c>
      <c r="F13" s="195"/>
      <c r="G13" s="196"/>
      <c r="H13" s="194" t="s">
        <v>155</v>
      </c>
      <c r="I13" s="154"/>
    </row>
    <row r="14" spans="1:9" s="13" customFormat="1" ht="12" customHeight="1">
      <c r="A14" s="181"/>
      <c r="B14" s="182"/>
      <c r="C14" s="182"/>
      <c r="D14" s="182"/>
      <c r="E14" s="191" t="s">
        <v>132</v>
      </c>
      <c r="F14" s="191" t="s">
        <v>133</v>
      </c>
      <c r="G14" s="197" t="s">
        <v>134</v>
      </c>
      <c r="H14" s="191" t="s">
        <v>135</v>
      </c>
      <c r="I14" s="191" t="s">
        <v>136</v>
      </c>
    </row>
    <row r="15" spans="1:13" s="13" customFormat="1" ht="15" customHeight="1">
      <c r="A15" s="181"/>
      <c r="B15" s="182"/>
      <c r="C15" s="182"/>
      <c r="D15" s="182"/>
      <c r="E15" s="192"/>
      <c r="F15" s="192"/>
      <c r="G15" s="198"/>
      <c r="H15" s="192"/>
      <c r="I15" s="192"/>
      <c r="M15" s="13">
        <v>4</v>
      </c>
    </row>
    <row r="16" spans="1:9" ht="13.5" customHeight="1">
      <c r="A16" s="181"/>
      <c r="B16" s="182"/>
      <c r="C16" s="182"/>
      <c r="D16" s="182"/>
      <c r="E16" s="192"/>
      <c r="F16" s="192"/>
      <c r="G16" s="198"/>
      <c r="H16" s="192"/>
      <c r="I16" s="192"/>
    </row>
    <row r="17" spans="1:9" ht="25.5" customHeight="1">
      <c r="A17" s="184"/>
      <c r="B17" s="185"/>
      <c r="C17" s="185"/>
      <c r="D17" s="185"/>
      <c r="E17" s="193"/>
      <c r="F17" s="193"/>
      <c r="G17" s="199"/>
      <c r="H17" s="193"/>
      <c r="I17" s="193"/>
    </row>
    <row r="18" spans="1:18" ht="18" customHeight="1">
      <c r="A18" s="187" t="s">
        <v>150</v>
      </c>
      <c r="B18" s="187"/>
      <c r="C18" s="187"/>
      <c r="D18" s="187"/>
      <c r="E18" s="81">
        <v>3</v>
      </c>
      <c r="F18" s="81">
        <v>2</v>
      </c>
      <c r="G18" s="81">
        <v>0</v>
      </c>
      <c r="H18" s="81">
        <v>0</v>
      </c>
      <c r="I18" s="81">
        <v>0</v>
      </c>
      <c r="L18" s="6" t="s">
        <v>12</v>
      </c>
      <c r="R18" s="6">
        <f aca="true" t="shared" si="0" ref="R18:R31">MIN(LEN(TRIM(E18)),LEN(TRIM(F18)),LEN(TRIM(G18)),LEN(TRIM(H18)),LEN(TRIM(I18)))</f>
        <v>1</v>
      </c>
    </row>
    <row r="19" spans="1:18" ht="18" customHeight="1">
      <c r="A19" s="188" t="s">
        <v>0</v>
      </c>
      <c r="B19" s="189"/>
      <c r="C19" s="189"/>
      <c r="D19" s="190"/>
      <c r="E19" s="81">
        <v>56</v>
      </c>
      <c r="F19" s="81">
        <v>7</v>
      </c>
      <c r="G19" s="81">
        <v>1</v>
      </c>
      <c r="H19" s="81">
        <v>11</v>
      </c>
      <c r="I19" s="81">
        <v>2</v>
      </c>
      <c r="N19" s="6" t="s">
        <v>12</v>
      </c>
      <c r="R19" s="6">
        <f t="shared" si="0"/>
        <v>1</v>
      </c>
    </row>
    <row r="20" spans="1:18" ht="18" customHeight="1">
      <c r="A20" s="162" t="s">
        <v>1</v>
      </c>
      <c r="B20" s="163"/>
      <c r="C20" s="163"/>
      <c r="D20" s="164"/>
      <c r="E20" s="81">
        <v>910</v>
      </c>
      <c r="F20" s="81">
        <v>20</v>
      </c>
      <c r="G20" s="81">
        <v>1</v>
      </c>
      <c r="H20" s="81">
        <v>237</v>
      </c>
      <c r="I20" s="81">
        <v>167</v>
      </c>
      <c r="R20" s="6">
        <f t="shared" si="0"/>
        <v>1</v>
      </c>
    </row>
    <row r="21" spans="1:18" ht="18" customHeight="1">
      <c r="A21" s="162" t="s">
        <v>2</v>
      </c>
      <c r="B21" s="163"/>
      <c r="C21" s="163"/>
      <c r="D21" s="164"/>
      <c r="E21" s="81">
        <v>18</v>
      </c>
      <c r="F21" s="81">
        <v>3</v>
      </c>
      <c r="G21" s="81">
        <v>0</v>
      </c>
      <c r="H21" s="81">
        <v>10</v>
      </c>
      <c r="I21" s="81">
        <v>2</v>
      </c>
      <c r="R21" s="6">
        <f t="shared" si="0"/>
        <v>1</v>
      </c>
    </row>
    <row r="22" spans="1:18" ht="18" customHeight="1">
      <c r="A22" s="162" t="s">
        <v>3</v>
      </c>
      <c r="B22" s="163"/>
      <c r="C22" s="163"/>
      <c r="D22" s="164"/>
      <c r="E22" s="81">
        <v>4</v>
      </c>
      <c r="F22" s="81">
        <v>0</v>
      </c>
      <c r="G22" s="81">
        <v>0</v>
      </c>
      <c r="H22" s="81">
        <v>1</v>
      </c>
      <c r="I22" s="81">
        <v>0</v>
      </c>
      <c r="R22" s="6">
        <f t="shared" si="0"/>
        <v>1</v>
      </c>
    </row>
    <row r="23" spans="1:18" ht="18" customHeight="1">
      <c r="A23" s="162" t="s">
        <v>4</v>
      </c>
      <c r="B23" s="163"/>
      <c r="C23" s="163"/>
      <c r="D23" s="164"/>
      <c r="E23" s="81">
        <v>59</v>
      </c>
      <c r="F23" s="81">
        <v>2</v>
      </c>
      <c r="G23" s="81">
        <v>1</v>
      </c>
      <c r="H23" s="81">
        <v>20</v>
      </c>
      <c r="I23" s="81">
        <v>1</v>
      </c>
      <c r="R23" s="6">
        <f t="shared" si="0"/>
        <v>1</v>
      </c>
    </row>
    <row r="24" spans="1:18" ht="18" customHeight="1">
      <c r="A24" s="162" t="s">
        <v>5</v>
      </c>
      <c r="B24" s="163"/>
      <c r="C24" s="163"/>
      <c r="D24" s="164"/>
      <c r="E24" s="81">
        <v>69</v>
      </c>
      <c r="F24" s="81">
        <v>2</v>
      </c>
      <c r="G24" s="81">
        <v>0</v>
      </c>
      <c r="H24" s="81">
        <v>20</v>
      </c>
      <c r="I24" s="81">
        <v>6</v>
      </c>
      <c r="R24" s="6">
        <f t="shared" si="0"/>
        <v>1</v>
      </c>
    </row>
    <row r="25" spans="1:18" ht="18" customHeight="1">
      <c r="A25" s="162" t="s">
        <v>6</v>
      </c>
      <c r="B25" s="163"/>
      <c r="C25" s="163"/>
      <c r="D25" s="164"/>
      <c r="E25" s="81">
        <v>0</v>
      </c>
      <c r="F25" s="81">
        <v>0</v>
      </c>
      <c r="G25" s="81">
        <v>0</v>
      </c>
      <c r="H25" s="81">
        <v>0</v>
      </c>
      <c r="I25" s="81">
        <v>0</v>
      </c>
      <c r="R25" s="6">
        <f t="shared" si="0"/>
        <v>1</v>
      </c>
    </row>
    <row r="26" spans="1:18" ht="18" customHeight="1">
      <c r="A26" s="162" t="s">
        <v>9</v>
      </c>
      <c r="B26" s="163"/>
      <c r="C26" s="163"/>
      <c r="D26" s="164"/>
      <c r="E26" s="81">
        <v>2</v>
      </c>
      <c r="F26" s="81">
        <v>0</v>
      </c>
      <c r="G26" s="81">
        <v>0</v>
      </c>
      <c r="H26" s="81">
        <v>0</v>
      </c>
      <c r="I26" s="81">
        <v>0</v>
      </c>
      <c r="R26" s="6">
        <f t="shared" si="0"/>
        <v>1</v>
      </c>
    </row>
    <row r="27" spans="1:18" ht="18" customHeight="1">
      <c r="A27" s="162" t="s">
        <v>7</v>
      </c>
      <c r="B27" s="163"/>
      <c r="C27" s="163"/>
      <c r="D27" s="164"/>
      <c r="E27" s="81">
        <v>-9</v>
      </c>
      <c r="F27" s="81">
        <v>-9</v>
      </c>
      <c r="G27" s="81">
        <v>-9</v>
      </c>
      <c r="H27" s="81">
        <v>-9</v>
      </c>
      <c r="I27" s="81">
        <v>-9</v>
      </c>
      <c r="R27" s="6">
        <f t="shared" si="0"/>
        <v>2</v>
      </c>
    </row>
    <row r="28" spans="1:18" ht="18" customHeight="1">
      <c r="A28" s="162" t="s">
        <v>8</v>
      </c>
      <c r="B28" s="163"/>
      <c r="C28" s="163"/>
      <c r="D28" s="164"/>
      <c r="E28" s="81">
        <v>351</v>
      </c>
      <c r="F28" s="81">
        <v>14</v>
      </c>
      <c r="G28" s="81">
        <v>0</v>
      </c>
      <c r="H28" s="81">
        <v>48</v>
      </c>
      <c r="I28" s="81">
        <v>9</v>
      </c>
      <c r="R28" s="6">
        <f t="shared" si="0"/>
        <v>1</v>
      </c>
    </row>
    <row r="29" spans="1:18" ht="18" customHeight="1">
      <c r="A29" s="162" t="s">
        <v>10</v>
      </c>
      <c r="B29" s="163"/>
      <c r="C29" s="163"/>
      <c r="D29" s="164"/>
      <c r="E29" s="81">
        <v>5</v>
      </c>
      <c r="F29" s="81">
        <v>1</v>
      </c>
      <c r="G29" s="81">
        <v>0</v>
      </c>
      <c r="H29" s="81">
        <v>0</v>
      </c>
      <c r="I29" s="81">
        <v>0</v>
      </c>
      <c r="R29" s="6">
        <f t="shared" si="0"/>
        <v>1</v>
      </c>
    </row>
    <row r="30" spans="1:18" ht="18" customHeight="1">
      <c r="A30" s="162" t="s">
        <v>95</v>
      </c>
      <c r="B30" s="163"/>
      <c r="C30" s="163"/>
      <c r="D30" s="164"/>
      <c r="E30" s="81">
        <v>861</v>
      </c>
      <c r="F30" s="81">
        <v>25</v>
      </c>
      <c r="G30" s="81">
        <v>0</v>
      </c>
      <c r="H30" s="81">
        <v>159</v>
      </c>
      <c r="I30" s="81">
        <v>35</v>
      </c>
      <c r="R30" s="6">
        <f t="shared" si="0"/>
        <v>1</v>
      </c>
    </row>
    <row r="31" spans="1:18" ht="18" customHeight="1">
      <c r="A31" s="175" t="s">
        <v>52</v>
      </c>
      <c r="B31" s="176"/>
      <c r="C31" s="176"/>
      <c r="D31" s="177"/>
      <c r="E31" s="81">
        <v>2338</v>
      </c>
      <c r="F31" s="81">
        <v>76</v>
      </c>
      <c r="G31" s="81">
        <v>3</v>
      </c>
      <c r="H31" s="81">
        <v>506</v>
      </c>
      <c r="I31" s="81">
        <v>222</v>
      </c>
      <c r="R31" s="6">
        <f t="shared" si="0"/>
        <v>1</v>
      </c>
    </row>
    <row r="32" spans="1:9" ht="6.75" customHeight="1">
      <c r="A32" s="100"/>
      <c r="B32" s="100"/>
      <c r="C32" s="100"/>
      <c r="D32" s="100"/>
      <c r="E32" s="24"/>
      <c r="F32" s="24"/>
      <c r="G32" s="24"/>
      <c r="H32" s="24"/>
      <c r="I32" s="24"/>
    </row>
    <row r="33" ht="12.75">
      <c r="A33" s="25" t="s">
        <v>153</v>
      </c>
    </row>
    <row r="34" ht="12.75">
      <c r="A34" s="25"/>
    </row>
    <row r="35" spans="1:8" ht="12.75">
      <c r="A35" s="174"/>
      <c r="B35" s="174"/>
      <c r="E35" s="72"/>
      <c r="F35" s="72"/>
      <c r="G35" s="72"/>
      <c r="H35" s="8"/>
    </row>
    <row r="36" spans="1:9" ht="12.75">
      <c r="A36" s="8"/>
      <c r="B36" s="21" t="s">
        <v>49</v>
      </c>
      <c r="C36" s="21"/>
      <c r="E36" s="101">
        <f>MAX(E18,0)+MAX(E19,0)+MAX(E20,0)+MAX(E21,0)+MAX(E22,0)+MAX(E23,0)+MAX(E24,0)+MAX(E25,0)+MAX(E26,0)+MAX(E27,0)+MAX(E28,0)+MAX(E29,0)+MAX(E30,0)</f>
        <v>2338</v>
      </c>
      <c r="F36" s="101">
        <f>MAX(F18,0)+MAX(F19,0)+MAX(F20,0)+MAX(F21,0)+MAX(F22,0)+MAX(F23,0)+MAX(F24,0)+MAX(F25,0)+MAX(F26,0)+MAX(F27,0)+MAX(F28,0)+MAX(F29,0)+MAX(F30,0)</f>
        <v>76</v>
      </c>
      <c r="G36" s="101">
        <f>MAX(G18,0)+MAX(G19,0)+MAX(G20,0)+MAX(G21,0)+MAX(G22,0)+MAX(G23,0)+MAX(G24,0)+MAX(G25,0)+MAX(G26,0)+MAX(G27,0)+MAX(G28,0)+MAX(G29,0)+MAX(G30,0)</f>
        <v>3</v>
      </c>
      <c r="H36" s="101">
        <f>MAX(H18,0)+MAX(H19,0)+MAX(H20,0)+MAX(H21,0)+MAX(H22,0)+MAX(H23,0)+MAX(H24,0)+MAX(H25,0)+MAX(H26,0)+MAX(H27,0)+MAX(H28,0)+MAX(H29,0)+MAX(H30,0)</f>
        <v>506</v>
      </c>
      <c r="I36" s="101">
        <f>MAX(I18,0)+MAX(I19,0)+MAX(I20,0)+MAX(I21,0)+MAX(I22,0)+MAX(I23,0)+MAX(I24,0)+MAX(I25,0)+MAX(I26,0)+MAX(I27,0)+MAX(I28,0)+MAX(I29,0)+MAX(I30,0)</f>
        <v>222</v>
      </c>
    </row>
    <row r="37" spans="1:9" ht="12.75">
      <c r="A37" s="8"/>
      <c r="B37" s="103" t="s">
        <v>105</v>
      </c>
      <c r="C37" s="85"/>
      <c r="D37" s="85"/>
      <c r="E37" s="79">
        <f>PAGE1!F19</f>
        <v>2338</v>
      </c>
      <c r="F37" s="79">
        <f>PAGE1!F20</f>
        <v>76</v>
      </c>
      <c r="G37" s="79">
        <f>PAGE1!F21</f>
        <v>3</v>
      </c>
      <c r="H37" s="79">
        <f>PAGE1!F22</f>
        <v>506</v>
      </c>
      <c r="I37" s="79">
        <f>PAGE1!F23</f>
        <v>222</v>
      </c>
    </row>
    <row r="38" spans="1:8" ht="12.75">
      <c r="A38" s="9"/>
      <c r="H38" s="3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</sheetData>
  <sheetProtection password="CDE0" sheet="1" objects="1" scenarios="1"/>
  <mergeCells count="24">
    <mergeCell ref="A31:D31"/>
    <mergeCell ref="A24:D24"/>
    <mergeCell ref="A25:D25"/>
    <mergeCell ref="A26:D26"/>
    <mergeCell ref="A35:B35"/>
    <mergeCell ref="A27:D27"/>
    <mergeCell ref="A30:D30"/>
    <mergeCell ref="A29:D29"/>
    <mergeCell ref="A28:D28"/>
    <mergeCell ref="H13:I13"/>
    <mergeCell ref="H14:H17"/>
    <mergeCell ref="I14:I17"/>
    <mergeCell ref="G14:G17"/>
    <mergeCell ref="A23:D23"/>
    <mergeCell ref="A18:D18"/>
    <mergeCell ref="A19:D19"/>
    <mergeCell ref="A20:D20"/>
    <mergeCell ref="A22:D22"/>
    <mergeCell ref="E10:G10"/>
    <mergeCell ref="A21:D21"/>
    <mergeCell ref="A13:D17"/>
    <mergeCell ref="F14:F17"/>
    <mergeCell ref="E13:G13"/>
    <mergeCell ref="E14:E17"/>
  </mergeCells>
  <conditionalFormatting sqref="E36:G36">
    <cfRule type="expression" priority="1" dxfId="0" stopIfTrue="1">
      <formula>MAX(E31,0)&lt;&gt;E36</formula>
    </cfRule>
  </conditionalFormatting>
  <conditionalFormatting sqref="H36:I36">
    <cfRule type="expression" priority="2" dxfId="0" stopIfTrue="1">
      <formula>MAX(H31,0)&lt;&gt;H36</formula>
    </cfRule>
  </conditionalFormatting>
  <conditionalFormatting sqref="E37:H37">
    <cfRule type="expression" priority="3" dxfId="1" stopIfTrue="1">
      <formula>AND(OR(E31&lt;&gt;-9,E37&lt;&gt;-9),E31&lt;&gt;E37)</formula>
    </cfRule>
  </conditionalFormatting>
  <conditionalFormatting sqref="I37">
    <cfRule type="expression" priority="4" dxfId="1" stopIfTrue="1">
      <formula>AND(OR(I31&lt;&gt;-9,I37&lt;&gt;-9),I31&lt;&gt;I37)</formula>
    </cfRule>
  </conditionalFormatting>
  <conditionalFormatting sqref="E18:I31">
    <cfRule type="expression" priority="5" dxfId="1" stopIfTrue="1">
      <formula>LEN(TRIM(E18))=0</formula>
    </cfRule>
  </conditionalFormatting>
  <printOptions/>
  <pageMargins left="0.8" right="0.3" top="0.9" bottom="0" header="0.5" footer="0.5"/>
  <pageSetup fitToHeight="1" fitToWidth="1" horizontalDpi="600" verticalDpi="600" orientation="landscape" scale="82" r:id="rId1"/>
  <headerFooter alignWithMargins="0">
    <oddFooter>&amp;L&amp;8
CURRENT DATE: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33.7109375" style="6" customWidth="1"/>
    <col min="2" max="2" width="12.7109375" style="6" customWidth="1"/>
    <col min="3" max="3" width="10.421875" style="6" hidden="1" customWidth="1"/>
    <col min="4" max="4" width="0.85546875" style="6" customWidth="1"/>
    <col min="5" max="5" width="22.57421875" style="6" customWidth="1"/>
    <col min="6" max="6" width="23.57421875" style="6" customWidth="1"/>
    <col min="7" max="7" width="22.57421875" style="6" customWidth="1"/>
    <col min="8" max="8" width="22.7109375" style="6" customWidth="1"/>
    <col min="9" max="9" width="4.8515625" style="6" customWidth="1"/>
    <col min="10" max="11" width="9.140625" style="6" customWidth="1"/>
    <col min="12" max="12" width="6.00390625" style="6" hidden="1" customWidth="1"/>
    <col min="13" max="13" width="5.00390625" style="6" hidden="1" customWidth="1"/>
    <col min="14" max="16384" width="9.140625" style="6" customWidth="1"/>
  </cols>
  <sheetData>
    <row r="1" spans="1:8" s="8" customFormat="1" ht="12.75" customHeight="1">
      <c r="A1" s="149" t="s">
        <v>221</v>
      </c>
      <c r="C1" s="12"/>
      <c r="D1" s="12"/>
      <c r="E1" s="12"/>
      <c r="F1" s="12"/>
      <c r="H1" s="28" t="s">
        <v>93</v>
      </c>
    </row>
    <row r="2" spans="1:8" s="8" customFormat="1" ht="9" customHeight="1">
      <c r="A2" s="12"/>
      <c r="C2" s="12"/>
      <c r="D2" s="12"/>
      <c r="F2" s="29"/>
      <c r="H2" s="12"/>
    </row>
    <row r="3" spans="1:8" s="8" customFormat="1" ht="9" customHeight="1">
      <c r="A3" s="12"/>
      <c r="F3" s="29"/>
      <c r="G3"/>
      <c r="H3"/>
    </row>
    <row r="4" spans="1:8" s="8" customFormat="1" ht="12" customHeight="1">
      <c r="A4" s="12"/>
      <c r="D4" s="12"/>
      <c r="F4" s="112" t="s">
        <v>23</v>
      </c>
      <c r="G4"/>
      <c r="H4"/>
    </row>
    <row r="5" spans="1:8" s="8" customFormat="1" ht="12" customHeight="1">
      <c r="A5" s="12"/>
      <c r="F5" s="29"/>
      <c r="G5"/>
      <c r="H5"/>
    </row>
    <row r="6" spans="2:8" s="8" customFormat="1" ht="12" customHeight="1">
      <c r="B6" s="12"/>
      <c r="F6" s="29"/>
      <c r="G6"/>
      <c r="H6"/>
    </row>
    <row r="7" spans="2:8" s="8" customFormat="1" ht="12" customHeight="1">
      <c r="B7" s="12"/>
      <c r="D7" s="29"/>
      <c r="F7" s="112" t="str">
        <f>PAGE1!C7</f>
        <v>Reporting Date:</v>
      </c>
      <c r="G7"/>
      <c r="H7"/>
    </row>
    <row r="8" spans="2:8" s="8" customFormat="1" ht="9" customHeight="1">
      <c r="B8" s="12"/>
      <c r="F8" s="29"/>
      <c r="G8"/>
      <c r="H8"/>
    </row>
    <row r="9" spans="2:8" ht="9" customHeight="1">
      <c r="B9" s="48"/>
      <c r="C9" s="49"/>
      <c r="E9" s="49"/>
      <c r="F9" s="49"/>
      <c r="G9"/>
      <c r="H9"/>
    </row>
    <row r="10" spans="2:8" s="69" customFormat="1" ht="9" customHeight="1">
      <c r="B10" s="70"/>
      <c r="C10" s="71"/>
      <c r="D10" s="71"/>
      <c r="E10" s="71"/>
      <c r="G10"/>
      <c r="H10"/>
    </row>
    <row r="11" spans="2:8" ht="9" customHeight="1">
      <c r="B11" s="48"/>
      <c r="C11" s="49"/>
      <c r="D11" s="49"/>
      <c r="E11" s="49"/>
      <c r="F11" s="49"/>
      <c r="G11" s="49"/>
      <c r="H11" s="49"/>
    </row>
    <row r="12" spans="2:8" s="13" customFormat="1" ht="15.75" customHeight="1">
      <c r="B12" s="31"/>
      <c r="D12" s="100"/>
      <c r="E12" s="12"/>
      <c r="F12" s="12"/>
      <c r="G12" s="12"/>
      <c r="H12" s="12"/>
    </row>
    <row r="13" spans="1:4" s="13" customFormat="1" ht="14.25" customHeight="1">
      <c r="A13" s="110" t="s">
        <v>55</v>
      </c>
      <c r="B13" s="73"/>
      <c r="C13" s="74"/>
      <c r="D13" s="100"/>
    </row>
    <row r="14" spans="1:8" s="13" customFormat="1" ht="14.25" customHeight="1">
      <c r="A14" s="178" t="s">
        <v>22</v>
      </c>
      <c r="B14" s="179"/>
      <c r="C14" s="179"/>
      <c r="D14" s="180"/>
      <c r="E14" s="194" t="s">
        <v>160</v>
      </c>
      <c r="F14" s="195"/>
      <c r="G14" s="195"/>
      <c r="H14" s="196"/>
    </row>
    <row r="15" spans="1:8" s="13" customFormat="1" ht="12" customHeight="1">
      <c r="A15" s="181"/>
      <c r="B15" s="182"/>
      <c r="C15" s="182"/>
      <c r="D15" s="182"/>
      <c r="E15" s="200" t="s">
        <v>137</v>
      </c>
      <c r="F15" s="201"/>
      <c r="G15" s="200" t="s">
        <v>138</v>
      </c>
      <c r="H15" s="201"/>
    </row>
    <row r="16" spans="1:14" s="13" customFormat="1" ht="12" customHeight="1">
      <c r="A16" s="181"/>
      <c r="B16" s="182"/>
      <c r="C16" s="182"/>
      <c r="D16" s="182"/>
      <c r="E16" s="202"/>
      <c r="F16" s="201"/>
      <c r="G16" s="202"/>
      <c r="H16" s="201"/>
      <c r="M16" s="13">
        <v>5</v>
      </c>
      <c r="N16" s="13" t="s">
        <v>12</v>
      </c>
    </row>
    <row r="17" spans="1:8" ht="12" customHeight="1">
      <c r="A17" s="181"/>
      <c r="B17" s="182"/>
      <c r="C17" s="182"/>
      <c r="D17" s="182"/>
      <c r="E17" s="191" t="s">
        <v>128</v>
      </c>
      <c r="F17" s="191" t="s">
        <v>129</v>
      </c>
      <c r="G17" s="191" t="s">
        <v>130</v>
      </c>
      <c r="H17" s="191" t="s">
        <v>131</v>
      </c>
    </row>
    <row r="18" spans="1:8" ht="12" customHeight="1">
      <c r="A18" s="181"/>
      <c r="B18" s="182"/>
      <c r="C18" s="182"/>
      <c r="D18" s="182"/>
      <c r="E18" s="165"/>
      <c r="F18" s="165"/>
      <c r="G18" s="165"/>
      <c r="H18" s="165"/>
    </row>
    <row r="19" spans="1:8" ht="27.75" customHeight="1">
      <c r="A19" s="184"/>
      <c r="B19" s="185"/>
      <c r="C19" s="185"/>
      <c r="D19" s="185"/>
      <c r="E19" s="166"/>
      <c r="F19" s="166"/>
      <c r="G19" s="166"/>
      <c r="H19" s="166"/>
    </row>
    <row r="20" spans="1:10" ht="18" customHeight="1">
      <c r="A20" s="187" t="s">
        <v>150</v>
      </c>
      <c r="B20" s="187"/>
      <c r="C20" s="187"/>
      <c r="D20" s="187"/>
      <c r="E20" s="82">
        <f>IF(MIN(PAGE2!E19,PAGE2!E32)&lt;=0,0,PAGE2!E19/PAGE2!E32)</f>
        <v>0.003247711839385887</v>
      </c>
      <c r="F20" s="82">
        <f>IF(MIN(PAGE2!F19,PAGE2!F32)&lt;=0,0,PAGE2!F19/PAGE2!F32)</f>
        <v>0.006729475100942127</v>
      </c>
      <c r="G20" s="82">
        <f>IF(MIN(PAGE2!G19,PAGE2!G32)&lt;=0,0,PAGE2!G19/PAGE2!G32)</f>
        <v>0.005312084993359893</v>
      </c>
      <c r="H20" s="82">
        <f>IF(MIN(PAGE2!H19,PAGE2!H32)&lt;=0,0,PAGE2!H19/PAGE2!H32)</f>
        <v>0.011627906976744186</v>
      </c>
      <c r="J20" s="6" t="s">
        <v>12</v>
      </c>
    </row>
    <row r="21" spans="1:12" ht="18" customHeight="1">
      <c r="A21" s="188" t="s">
        <v>0</v>
      </c>
      <c r="B21" s="189"/>
      <c r="C21" s="189"/>
      <c r="D21" s="190"/>
      <c r="E21" s="82">
        <f>IF(MIN(PAGE2!E20,PAGE2!E32)&lt;=0,0,PAGE2!E20/PAGE2!E32)</f>
        <v>0.017419545320342487</v>
      </c>
      <c r="F21" s="82">
        <f>IF(MIN(PAGE2!F20,PAGE2!F32)&lt;=0,0,PAGE2!F20/PAGE2!F32)</f>
        <v>0.014356213548676536</v>
      </c>
      <c r="G21" s="82">
        <f>IF(MIN(PAGE2!G20,PAGE2!G32)&lt;=0,0,PAGE2!G20/PAGE2!G32)</f>
        <v>0.02390438247011952</v>
      </c>
      <c r="H21" s="82">
        <f>IF(MIN(PAGE2!H20,PAGE2!H32)&lt;=0,0,PAGE2!H20/PAGE2!H32)</f>
        <v>0.013953488372093023</v>
      </c>
      <c r="L21" s="6" t="s">
        <v>12</v>
      </c>
    </row>
    <row r="22" spans="1:8" ht="18" customHeight="1">
      <c r="A22" s="162" t="s">
        <v>1</v>
      </c>
      <c r="B22" s="163"/>
      <c r="C22" s="163"/>
      <c r="D22" s="164"/>
      <c r="E22" s="82">
        <f>IF(MIN(PAGE2!E21,PAGE2!E32)&lt;=0,0,PAGE2!E21/PAGE2!E32)</f>
        <v>0.604074402125775</v>
      </c>
      <c r="F22" s="82">
        <f>IF(MIN(PAGE2!F21,PAGE2!F32)&lt;=0,0,PAGE2!F21/PAGE2!F32)</f>
        <v>0.7738896366083445</v>
      </c>
      <c r="G22" s="82">
        <f>IF(MIN(PAGE2!G21,PAGE2!G32)&lt;=0,0,PAGE2!G21/PAGE2!G32)</f>
        <v>0.4541832669322709</v>
      </c>
      <c r="H22" s="82">
        <f>IF(MIN(PAGE2!H21,PAGE2!H32)&lt;=0,0,PAGE2!H21/PAGE2!H32)</f>
        <v>0.5581395348837209</v>
      </c>
    </row>
    <row r="23" spans="1:8" ht="18" customHeight="1">
      <c r="A23" s="162" t="s">
        <v>2</v>
      </c>
      <c r="B23" s="163"/>
      <c r="C23" s="163"/>
      <c r="D23" s="164"/>
      <c r="E23" s="82">
        <f>IF(MIN(PAGE2!E22,PAGE2!E32)&lt;=0,0,PAGE2!E22/PAGE2!E32)</f>
        <v>0.007381163271331562</v>
      </c>
      <c r="F23" s="82">
        <f>IF(MIN(PAGE2!F22,PAGE2!F32)&lt;=0,0,PAGE2!F22/PAGE2!F32)</f>
        <v>0.004486316733961417</v>
      </c>
      <c r="G23" s="82">
        <f>IF(MIN(PAGE2!G22,PAGE2!G32)&lt;=0,0,PAGE2!G22/PAGE2!G32)</f>
        <v>0.00398406374501992</v>
      </c>
      <c r="H23" s="82">
        <f>IF(MIN(PAGE2!H22,PAGE2!H32)&lt;=0,0,PAGE2!H22/PAGE2!H32)</f>
        <v>0.00813953488372093</v>
      </c>
    </row>
    <row r="24" spans="1:8" ht="18" customHeight="1">
      <c r="A24" s="162" t="s">
        <v>3</v>
      </c>
      <c r="B24" s="163"/>
      <c r="C24" s="163"/>
      <c r="D24" s="164"/>
      <c r="E24" s="82">
        <f>IF(MIN(PAGE2!E23,PAGE2!E32)&lt;=0,0,PAGE2!E23/PAGE2!E32)</f>
        <v>0.006790670209625037</v>
      </c>
      <c r="F24" s="82">
        <f>IF(MIN(PAGE2!F23,PAGE2!F32)&lt;=0,0,PAGE2!F23/PAGE2!F32)</f>
        <v>0.007178106774338268</v>
      </c>
      <c r="G24" s="82">
        <f>IF(MIN(PAGE2!G23,PAGE2!G32)&lt;=0,0,PAGE2!G23/PAGE2!G32)</f>
        <v>0.0026560424966799467</v>
      </c>
      <c r="H24" s="82">
        <f>IF(MIN(PAGE2!H23,PAGE2!H32)&lt;=0,0,PAGE2!H23/PAGE2!H32)</f>
        <v>0.012790697674418604</v>
      </c>
    </row>
    <row r="25" spans="1:8" ht="18" customHeight="1">
      <c r="A25" s="162" t="s">
        <v>4</v>
      </c>
      <c r="B25" s="163"/>
      <c r="C25" s="163"/>
      <c r="D25" s="164"/>
      <c r="E25" s="82">
        <f>IF(MIN(PAGE2!E24,PAGE2!E32)&lt;=0,0,PAGE2!E24/PAGE2!E32)</f>
        <v>0.015352819604369648</v>
      </c>
      <c r="F25" s="82">
        <f>IF(MIN(PAGE2!F24,PAGE2!F32)&lt;=0,0,PAGE2!F24/PAGE2!F32)</f>
        <v>0.01031852848811126</v>
      </c>
      <c r="G25" s="82">
        <f>IF(MIN(PAGE2!G24,PAGE2!G32)&lt;=0,0,PAGE2!G24/PAGE2!G32)</f>
        <v>0.02656042496679947</v>
      </c>
      <c r="H25" s="82">
        <f>IF(MIN(PAGE2!H24,PAGE2!H32)&lt;=0,0,PAGE2!H24/PAGE2!H32)</f>
        <v>0.026744186046511628</v>
      </c>
    </row>
    <row r="26" spans="1:8" ht="18" customHeight="1">
      <c r="A26" s="162" t="s">
        <v>5</v>
      </c>
      <c r="B26" s="163"/>
      <c r="C26" s="163"/>
      <c r="D26" s="164"/>
      <c r="E26" s="82">
        <f>IF(MIN(PAGE2!E25,PAGE2!E32)&lt;=0,0,PAGE2!E25/PAGE2!E32)</f>
        <v>0.03631532329495128</v>
      </c>
      <c r="F26" s="82">
        <f>IF(MIN(PAGE2!F25,PAGE2!F32)&lt;=0,0,PAGE2!F25/PAGE2!F32)</f>
        <v>0.033647375504710635</v>
      </c>
      <c r="G26" s="82">
        <f>IF(MIN(PAGE2!G25,PAGE2!G32)&lt;=0,0,PAGE2!G25/PAGE2!G32)</f>
        <v>0.04780876494023904</v>
      </c>
      <c r="H26" s="82">
        <f>IF(MIN(PAGE2!H25,PAGE2!H32)&lt;=0,0,PAGE2!H25/PAGE2!H32)</f>
        <v>0.046511627906976744</v>
      </c>
    </row>
    <row r="27" spans="1:8" ht="18" customHeight="1">
      <c r="A27" s="162" t="s">
        <v>6</v>
      </c>
      <c r="B27" s="163"/>
      <c r="C27" s="163"/>
      <c r="D27" s="164"/>
      <c r="E27" s="82">
        <f>IF(MIN(PAGE2!E26,PAGE2!E32)&lt;=0,0,PAGE2!E26/PAGE2!E32)</f>
        <v>0.0002952465308532625</v>
      </c>
      <c r="F27" s="82">
        <f>IF(MIN(PAGE2!F26,PAGE2!F32)&lt;=0,0,PAGE2!F26/PAGE2!F32)</f>
        <v>0</v>
      </c>
      <c r="G27" s="82">
        <f>IF(MIN(PAGE2!G26,PAGE2!G32)&lt;=0,0,PAGE2!G26/PAGE2!G32)</f>
        <v>0</v>
      </c>
      <c r="H27" s="82">
        <f>IF(MIN(PAGE2!H26,PAGE2!H32)&lt;=0,0,PAGE2!H26/PAGE2!H32)</f>
        <v>0</v>
      </c>
    </row>
    <row r="28" spans="1:8" ht="18" customHeight="1">
      <c r="A28" s="162" t="s">
        <v>9</v>
      </c>
      <c r="B28" s="163"/>
      <c r="C28" s="163"/>
      <c r="D28" s="164"/>
      <c r="E28" s="82">
        <f>IF(MIN(PAGE2!E27,PAGE2!E32)&lt;=0,0,PAGE2!E27/PAGE2!E32)</f>
        <v>0</v>
      </c>
      <c r="F28" s="82">
        <f>IF(MIN(PAGE2!F27,PAGE2!F32)&lt;=0,0,PAGE2!F27/PAGE2!F32)</f>
        <v>0</v>
      </c>
      <c r="G28" s="82">
        <f>IF(MIN(PAGE2!G27,PAGE2!G32)&lt;=0,0,PAGE2!G27/PAGE2!G32)</f>
        <v>0</v>
      </c>
      <c r="H28" s="82">
        <f>IF(MIN(PAGE2!H27,PAGE2!H32)&lt;=0,0,PAGE2!H27/PAGE2!H32)</f>
        <v>0.0011627906976744186</v>
      </c>
    </row>
    <row r="29" spans="1:8" ht="18" customHeight="1">
      <c r="A29" s="162" t="s">
        <v>7</v>
      </c>
      <c r="B29" s="163"/>
      <c r="C29" s="163"/>
      <c r="D29" s="164"/>
      <c r="E29" s="82">
        <f>IF(MIN(PAGE2!E28,PAGE2!E32)&lt;=0,0,PAGE2!E28/PAGE2!E32)</f>
        <v>0</v>
      </c>
      <c r="F29" s="82">
        <f>IF(MIN(PAGE2!F28,PAGE2!F32)&lt;=0,0,PAGE2!F28/PAGE2!F32)</f>
        <v>0</v>
      </c>
      <c r="G29" s="82">
        <f>IF(MIN(PAGE2!G28,PAGE2!G32)&lt;=0,0,PAGE2!G28/PAGE2!G32)</f>
        <v>0</v>
      </c>
      <c r="H29" s="82">
        <f>IF(MIN(PAGE2!H28,PAGE2!H32)&lt;=0,0,PAGE2!H28/PAGE2!H32)</f>
        <v>0</v>
      </c>
    </row>
    <row r="30" spans="1:8" ht="18" customHeight="1">
      <c r="A30" s="162" t="s">
        <v>8</v>
      </c>
      <c r="B30" s="163"/>
      <c r="C30" s="163"/>
      <c r="D30" s="164"/>
      <c r="E30" s="82">
        <f>IF(MIN(PAGE2!E29,PAGE2!E32)&lt;=0,0,PAGE2!E29/PAGE2!E32)</f>
        <v>0.08296427516976676</v>
      </c>
      <c r="F30" s="82">
        <f>IF(MIN(PAGE2!F29,PAGE2!F32)&lt;=0,0,PAGE2!F29/PAGE2!F32)</f>
        <v>0.07222969941677883</v>
      </c>
      <c r="G30" s="82">
        <f>IF(MIN(PAGE2!G29,PAGE2!G32)&lt;=0,0,PAGE2!G29/PAGE2!G32)</f>
        <v>0.1049136786188579</v>
      </c>
      <c r="H30" s="82">
        <f>IF(MIN(PAGE2!H29,PAGE2!H32)&lt;=0,0,PAGE2!H29/PAGE2!H32)</f>
        <v>0.17093023255813952</v>
      </c>
    </row>
    <row r="31" spans="1:8" ht="18" customHeight="1">
      <c r="A31" s="162" t="s">
        <v>10</v>
      </c>
      <c r="B31" s="163"/>
      <c r="C31" s="163"/>
      <c r="D31" s="164"/>
      <c r="E31" s="82">
        <f>IF(MIN(PAGE2!E30,PAGE2!E32)&lt;=0,0,PAGE2!E30/PAGE2!E32)</f>
        <v>0.00118098612341305</v>
      </c>
      <c r="F31" s="82">
        <f>IF(MIN(PAGE2!F30,PAGE2!F32)&lt;=0,0,PAGE2!F30/PAGE2!F32)</f>
        <v>0.0022431583669807087</v>
      </c>
      <c r="G31" s="82">
        <f>IF(MIN(PAGE2!G30,PAGE2!G32)&lt;=0,0,PAGE2!G30/PAGE2!G32)</f>
        <v>0.0026560424966799467</v>
      </c>
      <c r="H31" s="82">
        <f>IF(MIN(PAGE2!H30,PAGE2!H32)&lt;=0,0,PAGE2!H30/PAGE2!H32)</f>
        <v>0.0034883720930232558</v>
      </c>
    </row>
    <row r="32" spans="1:8" ht="18" customHeight="1">
      <c r="A32" s="162" t="s">
        <v>94</v>
      </c>
      <c r="B32" s="163"/>
      <c r="C32" s="163"/>
      <c r="D32" s="164"/>
      <c r="E32" s="82">
        <f>IF(MIN(PAGE2!E31,PAGE2!E32)&lt;=0,0,PAGE2!E31/PAGE2!E32)</f>
        <v>0.224977856510186</v>
      </c>
      <c r="F32" s="82">
        <f>IF(MIN(PAGE2!F31,PAGE2!F32)&lt;=0,0,PAGE2!F31/PAGE2!F32)</f>
        <v>0.07492148945715567</v>
      </c>
      <c r="G32" s="82">
        <f>IF(MIN(PAGE2!G31,PAGE2!G32)&lt;=0,0,PAGE2!G31/PAGE2!G32)</f>
        <v>0.3280212483399734</v>
      </c>
      <c r="H32" s="82">
        <f>IF(MIN(PAGE2!H31,PAGE2!H32)&lt;=0,0,PAGE2!H31/PAGE2!H32)</f>
        <v>0.14651162790697675</v>
      </c>
    </row>
    <row r="33" spans="1:8" ht="18" customHeight="1">
      <c r="A33" s="175" t="s">
        <v>11</v>
      </c>
      <c r="B33" s="176"/>
      <c r="C33" s="176"/>
      <c r="D33" s="177"/>
      <c r="E33" s="89">
        <f>IF(PAGE2!E32&lt;=0,0,PAGE2!E32/PAGE2!E32)</f>
        <v>1</v>
      </c>
      <c r="F33" s="89">
        <f>IF(PAGE2!F32&lt;=0,0,PAGE2!F32/PAGE2!F32)</f>
        <v>1</v>
      </c>
      <c r="G33" s="89">
        <f>IF(PAGE2!G32&lt;=0,0,PAGE2!G32/PAGE2!G32)</f>
        <v>1</v>
      </c>
      <c r="H33" s="89">
        <f>IF(PAGE2!H32&lt;=0,0,PAGE2!H32/PAGE2!H32)</f>
        <v>1</v>
      </c>
    </row>
    <row r="34" spans="1:8" ht="9.75" customHeight="1">
      <c r="A34" s="8"/>
      <c r="E34" s="34"/>
      <c r="F34" s="34"/>
      <c r="G34" s="34"/>
      <c r="H34" s="34"/>
    </row>
    <row r="35" ht="12.75">
      <c r="A35" s="26" t="s">
        <v>157</v>
      </c>
    </row>
    <row r="36" ht="12.75">
      <c r="A36" s="25" t="s">
        <v>156</v>
      </c>
    </row>
    <row r="37" ht="12.75">
      <c r="A37" s="12"/>
    </row>
    <row r="38" spans="1:8" ht="12.75">
      <c r="A38" s="100"/>
      <c r="B38" s="100"/>
      <c r="E38" s="72"/>
      <c r="F38" s="72"/>
      <c r="G38" s="72"/>
      <c r="H38" s="8"/>
    </row>
    <row r="39" spans="1:8" ht="12.75">
      <c r="A39" s="9"/>
      <c r="H39" s="3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</sheetData>
  <sheetProtection password="CDE0" sheet="1" objects="1" scenarios="1"/>
  <mergeCells count="22">
    <mergeCell ref="A33:D33"/>
    <mergeCell ref="A29:D29"/>
    <mergeCell ref="A30:D30"/>
    <mergeCell ref="A31:D31"/>
    <mergeCell ref="A32:D32"/>
    <mergeCell ref="A14:D19"/>
    <mergeCell ref="A20:D20"/>
    <mergeCell ref="A28:D28"/>
    <mergeCell ref="A21:D21"/>
    <mergeCell ref="A22:D22"/>
    <mergeCell ref="A23:D23"/>
    <mergeCell ref="A24:D24"/>
    <mergeCell ref="A25:D25"/>
    <mergeCell ref="A26:D26"/>
    <mergeCell ref="A27:D27"/>
    <mergeCell ref="E17:E19"/>
    <mergeCell ref="E14:H14"/>
    <mergeCell ref="E15:F16"/>
    <mergeCell ref="G15:H16"/>
    <mergeCell ref="H17:H19"/>
    <mergeCell ref="G17:G19"/>
    <mergeCell ref="F17:F19"/>
  </mergeCells>
  <printOptions/>
  <pageMargins left="0.8" right="0.3" top="0.9" bottom="0" header="0.5" footer="0.5"/>
  <pageSetup fitToHeight="1" fitToWidth="1" horizontalDpi="600" verticalDpi="600" orientation="landscape" scale="84" r:id="rId1"/>
  <headerFooter alignWithMargins="0">
    <oddFooter>&amp;L&amp;8
CURRENT DATE: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PageLayoutView="0" workbookViewId="0" topLeftCell="A2">
      <selection activeCell="B22" sqref="B22"/>
    </sheetView>
  </sheetViews>
  <sheetFormatPr defaultColWidth="9.140625" defaultRowHeight="12.75"/>
  <cols>
    <col min="1" max="1" width="33.7109375" style="6" customWidth="1"/>
    <col min="2" max="2" width="12.7109375" style="6" customWidth="1"/>
    <col min="3" max="3" width="10.421875" style="6" hidden="1" customWidth="1"/>
    <col min="4" max="4" width="0.85546875" style="6" customWidth="1"/>
    <col min="5" max="5" width="21.421875" style="6" customWidth="1"/>
    <col min="6" max="6" width="21.8515625" style="6" customWidth="1"/>
    <col min="7" max="7" width="22.8515625" style="6" customWidth="1"/>
    <col min="8" max="8" width="22.7109375" style="6" customWidth="1"/>
    <col min="9" max="9" width="21.7109375" style="6" customWidth="1"/>
    <col min="10" max="11" width="9.140625" style="6" customWidth="1"/>
    <col min="12" max="12" width="8.8515625" style="6" customWidth="1"/>
    <col min="13" max="13" width="4.00390625" style="6" hidden="1" customWidth="1"/>
    <col min="14" max="16384" width="9.140625" style="6" customWidth="1"/>
  </cols>
  <sheetData>
    <row r="1" spans="1:9" s="8" customFormat="1" ht="11.25" customHeight="1">
      <c r="A1" s="149" t="s">
        <v>221</v>
      </c>
      <c r="C1" s="12"/>
      <c r="D1" s="12"/>
      <c r="E1" s="12"/>
      <c r="F1" s="12"/>
      <c r="I1" s="28" t="s">
        <v>96</v>
      </c>
    </row>
    <row r="2" spans="1:9" s="8" customFormat="1" ht="9" customHeight="1">
      <c r="A2" s="12"/>
      <c r="C2" s="12"/>
      <c r="D2" s="12"/>
      <c r="F2" s="29"/>
      <c r="G2" s="12"/>
      <c r="I2" s="12"/>
    </row>
    <row r="3" spans="1:9" s="8" customFormat="1" ht="9" customHeight="1">
      <c r="A3" s="12"/>
      <c r="F3" s="29"/>
      <c r="H3"/>
      <c r="I3"/>
    </row>
    <row r="4" spans="1:9" s="8" customFormat="1" ht="11.25" customHeight="1">
      <c r="A4" s="12"/>
      <c r="D4" s="12"/>
      <c r="F4" s="112" t="s">
        <v>23</v>
      </c>
      <c r="G4" s="12"/>
      <c r="H4"/>
      <c r="I4"/>
    </row>
    <row r="5" spans="1:9" s="8" customFormat="1" ht="11.25" customHeight="1">
      <c r="A5" s="12"/>
      <c r="F5" s="29"/>
      <c r="G5" s="12"/>
      <c r="H5"/>
      <c r="I5"/>
    </row>
    <row r="6" spans="2:9" s="8" customFormat="1" ht="11.25" customHeight="1">
      <c r="B6" s="12"/>
      <c r="F6" s="29"/>
      <c r="G6" s="12"/>
      <c r="H6"/>
      <c r="I6"/>
    </row>
    <row r="7" spans="2:9" s="8" customFormat="1" ht="11.25" customHeight="1">
      <c r="B7" s="12"/>
      <c r="D7" s="29"/>
      <c r="F7" s="112" t="str">
        <f>PAGE1!C7</f>
        <v>Reporting Date:</v>
      </c>
      <c r="G7" s="12"/>
      <c r="H7"/>
      <c r="I7"/>
    </row>
    <row r="8" spans="2:9" s="8" customFormat="1" ht="9" customHeight="1">
      <c r="B8" s="12"/>
      <c r="F8" s="29"/>
      <c r="G8" s="12"/>
      <c r="H8"/>
      <c r="I8"/>
    </row>
    <row r="9" spans="2:9" ht="9" customHeight="1">
      <c r="B9" s="48"/>
      <c r="C9" s="49"/>
      <c r="E9" s="49"/>
      <c r="F9" s="49"/>
      <c r="G9" s="49"/>
      <c r="H9"/>
      <c r="I9"/>
    </row>
    <row r="10" spans="2:9" s="69" customFormat="1" ht="9" customHeight="1">
      <c r="B10" s="70"/>
      <c r="C10" s="71"/>
      <c r="D10" s="71"/>
      <c r="E10" s="71"/>
      <c r="H10"/>
      <c r="I10"/>
    </row>
    <row r="11" spans="2:8" ht="9" customHeight="1">
      <c r="B11" s="48"/>
      <c r="C11" s="49"/>
      <c r="D11" s="49"/>
      <c r="E11" s="49"/>
      <c r="F11" s="49"/>
      <c r="G11" s="49"/>
      <c r="H11" s="49"/>
    </row>
    <row r="12" spans="1:8" s="13" customFormat="1" ht="18" customHeight="1">
      <c r="A12" s="110" t="s">
        <v>55</v>
      </c>
      <c r="B12" s="31"/>
      <c r="D12" s="12"/>
      <c r="E12" s="12"/>
      <c r="F12" s="12"/>
      <c r="G12" s="12"/>
      <c r="H12" s="12"/>
    </row>
    <row r="13" spans="1:9" s="13" customFormat="1" ht="46.5" customHeight="1">
      <c r="A13" s="178" t="s">
        <v>22</v>
      </c>
      <c r="B13" s="179"/>
      <c r="C13" s="179"/>
      <c r="D13" s="180"/>
      <c r="E13" s="194" t="s">
        <v>158</v>
      </c>
      <c r="F13" s="195"/>
      <c r="G13" s="196"/>
      <c r="H13" s="195" t="s">
        <v>159</v>
      </c>
      <c r="I13" s="196"/>
    </row>
    <row r="14" spans="1:9" s="13" customFormat="1" ht="27" customHeight="1">
      <c r="A14" s="181"/>
      <c r="B14" s="182"/>
      <c r="C14" s="182"/>
      <c r="D14" s="183"/>
      <c r="E14" s="203" t="s">
        <v>139</v>
      </c>
      <c r="F14" s="203" t="s">
        <v>140</v>
      </c>
      <c r="G14" s="203" t="s">
        <v>141</v>
      </c>
      <c r="H14" s="203" t="s">
        <v>142</v>
      </c>
      <c r="I14" s="203" t="s">
        <v>143</v>
      </c>
    </row>
    <row r="15" spans="1:13" s="13" customFormat="1" ht="15" customHeight="1">
      <c r="A15" s="181"/>
      <c r="B15" s="182"/>
      <c r="C15" s="182"/>
      <c r="D15" s="182"/>
      <c r="E15" s="204"/>
      <c r="F15" s="204"/>
      <c r="G15" s="204"/>
      <c r="H15" s="203"/>
      <c r="I15" s="203"/>
      <c r="M15" s="13">
        <v>6</v>
      </c>
    </row>
    <row r="16" spans="1:9" ht="13.5" customHeight="1">
      <c r="A16" s="181"/>
      <c r="B16" s="182"/>
      <c r="C16" s="182"/>
      <c r="D16" s="182"/>
      <c r="E16" s="204"/>
      <c r="F16" s="204"/>
      <c r="G16" s="204"/>
      <c r="H16" s="203"/>
      <c r="I16" s="203"/>
    </row>
    <row r="17" spans="1:9" ht="13.5" customHeight="1">
      <c r="A17" s="181"/>
      <c r="B17" s="182"/>
      <c r="C17" s="182"/>
      <c r="D17" s="182"/>
      <c r="E17" s="204"/>
      <c r="F17" s="204"/>
      <c r="G17" s="204"/>
      <c r="H17" s="203"/>
      <c r="I17" s="203"/>
    </row>
    <row r="18" spans="1:9" ht="13.5" customHeight="1">
      <c r="A18" s="184"/>
      <c r="B18" s="185"/>
      <c r="C18" s="185"/>
      <c r="D18" s="185"/>
      <c r="E18" s="204"/>
      <c r="F18" s="204"/>
      <c r="G18" s="204"/>
      <c r="H18" s="203"/>
      <c r="I18" s="203"/>
    </row>
    <row r="19" spans="1:12" ht="18" customHeight="1">
      <c r="A19" s="187" t="s">
        <v>150</v>
      </c>
      <c r="B19" s="187"/>
      <c r="C19" s="187"/>
      <c r="D19" s="187"/>
      <c r="E19" s="82">
        <f>IF(MIN(PAGE3!E18,PAGE3!E31)&lt;=0,0,PAGE3!E18/PAGE3!E31)</f>
        <v>0.0012831479897348161</v>
      </c>
      <c r="F19" s="82">
        <f>IF(MIN(PAGE3!F18,PAGE3!F31)&lt;=0,0,PAGE3!F18/PAGE3!F31)</f>
        <v>0.02631578947368421</v>
      </c>
      <c r="G19" s="82">
        <f>IF(MIN(PAGE3!G18,PAGE3!G31)&lt;=0,0,PAGE3!G18/PAGE3!G31)</f>
        <v>0</v>
      </c>
      <c r="H19" s="82">
        <f>IF(MIN(PAGE3!H18,PAGE3!H31)&lt;=0,0,PAGE3!H18/PAGE3!H31)</f>
        <v>0</v>
      </c>
      <c r="I19" s="82">
        <f>IF(MIN(PAGE3!I18,PAGE3!I31)&lt;=0,0,PAGE3!I18/PAGE3!I31)</f>
        <v>0</v>
      </c>
      <c r="L19" s="6" t="s">
        <v>12</v>
      </c>
    </row>
    <row r="20" spans="1:14" ht="18" customHeight="1">
      <c r="A20" s="188" t="s">
        <v>0</v>
      </c>
      <c r="B20" s="189"/>
      <c r="C20" s="189"/>
      <c r="D20" s="190"/>
      <c r="E20" s="84">
        <f>IF(MIN(PAGE3!E19,PAGE3!E31)&lt;=0,0,PAGE3!E19/PAGE3!E31)</f>
        <v>0.023952095808383235</v>
      </c>
      <c r="F20" s="84">
        <f>IF(MIN(PAGE3!F19,PAGE3!F31)&lt;=0,0,PAGE3!F19/PAGE3!F31)</f>
        <v>0.09210526315789473</v>
      </c>
      <c r="G20" s="84">
        <f>IF(MIN(PAGE3!G19,PAGE3!G31)&lt;=0,0,PAGE3!G19/PAGE3!G31)</f>
        <v>0.3333333333333333</v>
      </c>
      <c r="H20" s="84">
        <f>IF(MIN(PAGE3!H19,PAGE3!H31)&lt;=0,0,PAGE3!H19/PAGE3!H31)</f>
        <v>0.021739130434782608</v>
      </c>
      <c r="I20" s="84">
        <f>IF(MIN(PAGE3!I19,PAGE3!I31)&lt;=0,0,PAGE3!I19/PAGE3!I31)</f>
        <v>0.009009009009009009</v>
      </c>
      <c r="N20" s="6" t="s">
        <v>12</v>
      </c>
    </row>
    <row r="21" spans="1:9" ht="18" customHeight="1">
      <c r="A21" s="162" t="s">
        <v>1</v>
      </c>
      <c r="B21" s="163"/>
      <c r="C21" s="163"/>
      <c r="D21" s="164"/>
      <c r="E21" s="84">
        <f>IF(MIN(PAGE3!E20,PAGE3!E31)&lt;=0,0,PAGE3!E20/PAGE3!E31)</f>
        <v>0.38922155688622756</v>
      </c>
      <c r="F21" s="84">
        <f>IF(MIN(PAGE3!F20,PAGE3!F31)&lt;=0,0,PAGE3!F20/PAGE3!F31)</f>
        <v>0.2631578947368421</v>
      </c>
      <c r="G21" s="84">
        <f>IF(MIN(PAGE3!G20,PAGE3!G31)&lt;=0,0,PAGE3!G20/PAGE3!G31)</f>
        <v>0.3333333333333333</v>
      </c>
      <c r="H21" s="84">
        <f>IF(MIN(PAGE3!H20,PAGE3!H31)&lt;=0,0,PAGE3!H20/PAGE3!H31)</f>
        <v>0.4683794466403162</v>
      </c>
      <c r="I21" s="84">
        <f>IF(MIN(PAGE3!I20,PAGE3!I31)&lt;=0,0,PAGE3!I20/PAGE3!I31)</f>
        <v>0.7522522522522522</v>
      </c>
    </row>
    <row r="22" spans="1:9" ht="18" customHeight="1">
      <c r="A22" s="162" t="s">
        <v>2</v>
      </c>
      <c r="B22" s="163"/>
      <c r="C22" s="163"/>
      <c r="D22" s="164"/>
      <c r="E22" s="84">
        <f>IF(MIN(PAGE3!E21,PAGE3!E31)&lt;=0,0,PAGE3!E21/PAGE3!E31)</f>
        <v>0.007698887938408896</v>
      </c>
      <c r="F22" s="84">
        <f>IF(MIN(PAGE3!F21,PAGE3!F31)&lt;=0,0,PAGE3!F21/PAGE3!F31)</f>
        <v>0.039473684210526314</v>
      </c>
      <c r="G22" s="84">
        <f>IF(MIN(PAGE3!G21,PAGE3!G31)&lt;=0,0,PAGE3!G21/PAGE3!G31)</f>
        <v>0</v>
      </c>
      <c r="H22" s="84">
        <f>IF(MIN(PAGE3!H21,PAGE3!H31)&lt;=0,0,PAGE3!H21/PAGE3!H31)</f>
        <v>0.019762845849802372</v>
      </c>
      <c r="I22" s="84">
        <f>IF(MIN(PAGE3!I21,PAGE3!I31)&lt;=0,0,PAGE3!I21/PAGE3!I31)</f>
        <v>0.009009009009009009</v>
      </c>
    </row>
    <row r="23" spans="1:9" ht="18" customHeight="1">
      <c r="A23" s="162" t="s">
        <v>3</v>
      </c>
      <c r="B23" s="163"/>
      <c r="C23" s="163"/>
      <c r="D23" s="164"/>
      <c r="E23" s="84">
        <f>IF(MIN(PAGE3!E22,PAGE3!E31)&lt;=0,0,PAGE3!E22/PAGE3!E31)</f>
        <v>0.001710863986313088</v>
      </c>
      <c r="F23" s="84">
        <f>IF(MIN(PAGE3!F22,PAGE3!F31)&lt;=0,0,PAGE3!F22/PAGE3!F31)</f>
        <v>0</v>
      </c>
      <c r="G23" s="84">
        <f>IF(MIN(PAGE3!G22,PAGE3!G31)&lt;=0,0,PAGE3!G22/PAGE3!G31)</f>
        <v>0</v>
      </c>
      <c r="H23" s="84">
        <f>IF(MIN(PAGE3!H22,PAGE3!H31)&lt;=0,0,PAGE3!H22/PAGE3!H31)</f>
        <v>0.001976284584980237</v>
      </c>
      <c r="I23" s="84">
        <f>IF(MIN(PAGE3!I22,PAGE3!I31)&lt;=0,0,PAGE3!I22/PAGE3!I31)</f>
        <v>0</v>
      </c>
    </row>
    <row r="24" spans="1:9" ht="18" customHeight="1">
      <c r="A24" s="162" t="s">
        <v>4</v>
      </c>
      <c r="B24" s="163"/>
      <c r="C24" s="163"/>
      <c r="D24" s="164"/>
      <c r="E24" s="84">
        <f>IF(MIN(PAGE3!E23,PAGE3!E31)&lt;=0,0,PAGE3!E23/PAGE3!E31)</f>
        <v>0.02523524379811805</v>
      </c>
      <c r="F24" s="84">
        <f>IF(MIN(PAGE3!F23,PAGE3!F31)&lt;=0,0,PAGE3!F23/PAGE3!F31)</f>
        <v>0.02631578947368421</v>
      </c>
      <c r="G24" s="84">
        <f>IF(MIN(PAGE3!G23,PAGE3!G31)&lt;=0,0,PAGE3!G23/PAGE3!G31)</f>
        <v>0.3333333333333333</v>
      </c>
      <c r="H24" s="84">
        <f>IF(MIN(PAGE3!H23,PAGE3!H31)&lt;=0,0,PAGE3!H23/PAGE3!H31)</f>
        <v>0.039525691699604744</v>
      </c>
      <c r="I24" s="84">
        <f>IF(MIN(PAGE3!I23,PAGE3!I31)&lt;=0,0,PAGE3!I23/PAGE3!I31)</f>
        <v>0.0045045045045045045</v>
      </c>
    </row>
    <row r="25" spans="1:9" ht="18" customHeight="1">
      <c r="A25" s="162" t="s">
        <v>5</v>
      </c>
      <c r="B25" s="163"/>
      <c r="C25" s="163"/>
      <c r="D25" s="164"/>
      <c r="E25" s="84">
        <f>IF(MIN(PAGE3!E24,PAGE3!E31)&lt;=0,0,PAGE3!E24/PAGE3!E31)</f>
        <v>0.02951240376390077</v>
      </c>
      <c r="F25" s="84">
        <f>IF(MIN(PAGE3!F24,PAGE3!F31)&lt;=0,0,PAGE3!F24/PAGE3!F31)</f>
        <v>0.02631578947368421</v>
      </c>
      <c r="G25" s="84">
        <f>IF(MIN(PAGE3!G24,PAGE3!G31)&lt;=0,0,PAGE3!G24/PAGE3!G31)</f>
        <v>0</v>
      </c>
      <c r="H25" s="84">
        <f>IF(MIN(PAGE3!H24,PAGE3!H31)&lt;=0,0,PAGE3!H24/PAGE3!H31)</f>
        <v>0.039525691699604744</v>
      </c>
      <c r="I25" s="84">
        <f>IF(MIN(PAGE3!I24,PAGE3!I31)&lt;=0,0,PAGE3!I24/PAGE3!I31)</f>
        <v>0.02702702702702703</v>
      </c>
    </row>
    <row r="26" spans="1:9" ht="18" customHeight="1">
      <c r="A26" s="162" t="s">
        <v>6</v>
      </c>
      <c r="B26" s="163"/>
      <c r="C26" s="163"/>
      <c r="D26" s="164"/>
      <c r="E26" s="84">
        <f>IF(MIN(PAGE3!E25,PAGE3!E31)&lt;=0,0,PAGE3!E25/PAGE3!E31)</f>
        <v>0</v>
      </c>
      <c r="F26" s="84">
        <f>IF(MIN(PAGE3!F25,PAGE3!F31)&lt;=0,0,PAGE3!F25/PAGE3!F31)</f>
        <v>0</v>
      </c>
      <c r="G26" s="84">
        <f>IF(MIN(PAGE3!G25,PAGE3!G31)&lt;=0,0,PAGE3!G25/PAGE3!G31)</f>
        <v>0</v>
      </c>
      <c r="H26" s="84">
        <f>IF(MIN(PAGE3!H25,PAGE3!H31)&lt;=0,0,PAGE3!H25/PAGE3!H31)</f>
        <v>0</v>
      </c>
      <c r="I26" s="84">
        <f>IF(MIN(PAGE3!I25,PAGE3!I31)&lt;=0,0,PAGE3!I25/PAGE3!I31)</f>
        <v>0</v>
      </c>
    </row>
    <row r="27" spans="1:9" ht="18" customHeight="1">
      <c r="A27" s="162" t="s">
        <v>9</v>
      </c>
      <c r="B27" s="163"/>
      <c r="C27" s="163"/>
      <c r="D27" s="164"/>
      <c r="E27" s="84">
        <f>IF(MIN(PAGE3!E26,PAGE3!E31)&lt;=0,0,PAGE3!E26/PAGE3!E31)</f>
        <v>0.000855431993156544</v>
      </c>
      <c r="F27" s="84">
        <f>IF(MIN(PAGE3!F26,PAGE3!F31)&lt;=0,0,PAGE3!F26/PAGE3!F31)</f>
        <v>0</v>
      </c>
      <c r="G27" s="84">
        <f>IF(MIN(PAGE3!G26,PAGE3!G31)&lt;=0,0,PAGE3!G26/PAGE3!G31)</f>
        <v>0</v>
      </c>
      <c r="H27" s="84">
        <f>IF(MIN(PAGE3!H26,PAGE3!H31)&lt;=0,0,PAGE3!H26/PAGE3!H31)</f>
        <v>0</v>
      </c>
      <c r="I27" s="84">
        <f>IF(MIN(PAGE3!I26,PAGE3!I31)&lt;=0,0,PAGE3!I26/PAGE3!I31)</f>
        <v>0</v>
      </c>
    </row>
    <row r="28" spans="1:9" ht="18" customHeight="1">
      <c r="A28" s="162" t="s">
        <v>7</v>
      </c>
      <c r="B28" s="163"/>
      <c r="C28" s="163"/>
      <c r="D28" s="164"/>
      <c r="E28" s="84">
        <f>IF(MIN(PAGE3!E27,PAGE3!E31)&lt;=0,0,PAGE3!E27/PAGE3!E31)</f>
        <v>0</v>
      </c>
      <c r="F28" s="84">
        <f>IF(MIN(PAGE3!F27,PAGE3!F31)&lt;=0,0,PAGE3!F27/PAGE3!F31)</f>
        <v>0</v>
      </c>
      <c r="G28" s="84">
        <f>IF(MIN(PAGE3!G27,PAGE3!G31)&lt;=0,0,PAGE3!G27/PAGE3!G31)</f>
        <v>0</v>
      </c>
      <c r="H28" s="84">
        <f>IF(MIN(PAGE3!H27,PAGE3!H31)&lt;=0,0,PAGE3!H27/PAGE3!H31)</f>
        <v>0</v>
      </c>
      <c r="I28" s="84">
        <f>IF(MIN(PAGE3!I27,PAGE3!I31)&lt;=0,0,PAGE3!I27/PAGE3!I31)</f>
        <v>0</v>
      </c>
    </row>
    <row r="29" spans="1:9" ht="18" customHeight="1">
      <c r="A29" s="162" t="s">
        <v>8</v>
      </c>
      <c r="B29" s="163"/>
      <c r="C29" s="163"/>
      <c r="D29" s="164"/>
      <c r="E29" s="84">
        <f>IF(MIN(PAGE3!E28,PAGE3!E31)&lt;=0,0,PAGE3!E28/PAGE3!E31)</f>
        <v>0.15012831479897348</v>
      </c>
      <c r="F29" s="84">
        <f>IF(MIN(PAGE3!F28,PAGE3!F31)&lt;=0,0,PAGE3!F28/PAGE3!F31)</f>
        <v>0.18421052631578946</v>
      </c>
      <c r="G29" s="84">
        <f>IF(MIN(PAGE3!G28,PAGE3!G31)&lt;=0,0,PAGE3!G28/PAGE3!G31)</f>
        <v>0</v>
      </c>
      <c r="H29" s="84">
        <f>IF(MIN(PAGE3!H28,PAGE3!H31)&lt;=0,0,PAGE3!H28/PAGE3!H31)</f>
        <v>0.09486166007905138</v>
      </c>
      <c r="I29" s="84">
        <f>IF(MIN(PAGE3!I28,PAGE3!I31)&lt;=0,0,PAGE3!I28/PAGE3!I31)</f>
        <v>0.04054054054054054</v>
      </c>
    </row>
    <row r="30" spans="1:9" ht="18" customHeight="1">
      <c r="A30" s="162" t="s">
        <v>10</v>
      </c>
      <c r="B30" s="163"/>
      <c r="C30" s="163"/>
      <c r="D30" s="164"/>
      <c r="E30" s="84">
        <f>IF(MIN(PAGE3!E29,PAGE3!E31)&lt;=0,0,PAGE3!E29/PAGE3!E31)</f>
        <v>0.00213857998289136</v>
      </c>
      <c r="F30" s="84">
        <f>IF(MIN(PAGE3!F29,PAGE3!F31)&lt;=0,0,PAGE3!F29/PAGE3!F31)</f>
        <v>0.013157894736842105</v>
      </c>
      <c r="G30" s="84">
        <f>IF(MIN(PAGE3!G29,PAGE3!G31)&lt;=0,0,PAGE3!G29/PAGE3!G31)</f>
        <v>0</v>
      </c>
      <c r="H30" s="84">
        <f>IF(MIN(PAGE3!H29,PAGE3!H31)&lt;=0,0,PAGE3!H29/PAGE3!H31)</f>
        <v>0</v>
      </c>
      <c r="I30" s="84">
        <f>IF(MIN(PAGE3!I29,PAGE3!I31)&lt;=0,0,PAGE3!I29/PAGE3!I31)</f>
        <v>0</v>
      </c>
    </row>
    <row r="31" spans="1:9" ht="18" customHeight="1">
      <c r="A31" s="162" t="s">
        <v>94</v>
      </c>
      <c r="B31" s="163"/>
      <c r="C31" s="163"/>
      <c r="D31" s="164"/>
      <c r="E31" s="84">
        <f>IF(MIN(PAGE3!E30,PAGE3!E31)&lt;=0,0,PAGE3!E30/PAGE3!E31)</f>
        <v>0.36826347305389223</v>
      </c>
      <c r="F31" s="84">
        <f>IF(MIN(PAGE3!F30,PAGE3!F31)&lt;=0,0,PAGE3!F30/PAGE3!F31)</f>
        <v>0.32894736842105265</v>
      </c>
      <c r="G31" s="84">
        <f>IF(MIN(PAGE3!G30,PAGE3!G31)&lt;=0,0,PAGE3!G30/PAGE3!G31)</f>
        <v>0</v>
      </c>
      <c r="H31" s="84">
        <f>IF(MIN(PAGE3!H30,PAGE3!H31)&lt;=0,0,PAGE3!H30/PAGE3!H31)</f>
        <v>0.3142292490118577</v>
      </c>
      <c r="I31" s="84">
        <f>IF(MIN(PAGE3!I30,PAGE3!I31)&lt;=0,0,PAGE3!I30/PAGE3!I31)</f>
        <v>0.15765765765765766</v>
      </c>
    </row>
    <row r="32" spans="1:9" ht="18" customHeight="1">
      <c r="A32" s="175" t="s">
        <v>52</v>
      </c>
      <c r="B32" s="176"/>
      <c r="C32" s="176"/>
      <c r="D32" s="177"/>
      <c r="E32" s="83">
        <f>IF(PAGE3!E31&lt;=0,0,PAGE3!E31/PAGE3!E31)</f>
        <v>1</v>
      </c>
      <c r="F32" s="83">
        <f>IF(PAGE3!F31&lt;=0,0,PAGE3!F31/PAGE3!F31)</f>
        <v>1</v>
      </c>
      <c r="G32" s="83">
        <f>IF(PAGE3!G31&lt;=0,0,PAGE3!G31/PAGE3!G31)</f>
        <v>1</v>
      </c>
      <c r="H32" s="83">
        <f>IF(PAGE3!H31&lt;=0,0,PAGE3!H31/PAGE3!H31)</f>
        <v>1</v>
      </c>
      <c r="I32" s="83">
        <f>IF(PAGE3!I31&lt;=0,0,PAGE3!I31/PAGE3!I31)</f>
        <v>1</v>
      </c>
    </row>
    <row r="33" ht="12.75">
      <c r="A33" s="12"/>
    </row>
    <row r="34" ht="12.75">
      <c r="A34" s="26" t="s">
        <v>157</v>
      </c>
    </row>
    <row r="35" ht="12.75">
      <c r="A35" s="25" t="s">
        <v>156</v>
      </c>
    </row>
    <row r="36" spans="1:8" ht="12.75">
      <c r="A36" s="8"/>
      <c r="E36" s="34"/>
      <c r="F36" s="34"/>
      <c r="G36" s="34"/>
      <c r="H36" s="34"/>
    </row>
    <row r="37" spans="1:8" ht="12.75">
      <c r="A37" s="100"/>
      <c r="B37" s="100"/>
      <c r="E37" s="72"/>
      <c r="F37" s="72"/>
      <c r="G37" s="72"/>
      <c r="H37" s="8"/>
    </row>
    <row r="38" spans="1:8" ht="12.75">
      <c r="A38" s="9"/>
      <c r="H38" s="3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</sheetData>
  <sheetProtection password="CDE0" sheet="1" objects="1" scenarios="1"/>
  <mergeCells count="22">
    <mergeCell ref="A32:D32"/>
    <mergeCell ref="A19:D19"/>
    <mergeCell ref="A20:D20"/>
    <mergeCell ref="A21:D21"/>
    <mergeCell ref="A28:D28"/>
    <mergeCell ref="A23:D23"/>
    <mergeCell ref="A24:D24"/>
    <mergeCell ref="A30:D30"/>
    <mergeCell ref="A25:D25"/>
    <mergeCell ref="E14:E18"/>
    <mergeCell ref="E13:G13"/>
    <mergeCell ref="A26:D26"/>
    <mergeCell ref="A27:D27"/>
    <mergeCell ref="A31:D31"/>
    <mergeCell ref="A29:D29"/>
    <mergeCell ref="A22:D22"/>
    <mergeCell ref="A13:D18"/>
    <mergeCell ref="H13:I13"/>
    <mergeCell ref="I14:I18"/>
    <mergeCell ref="H14:H18"/>
    <mergeCell ref="G14:G18"/>
    <mergeCell ref="F14:F18"/>
  </mergeCells>
  <printOptions/>
  <pageMargins left="0.8" right="0.3" top="0.9" bottom="0" header="0.5" footer="0.5"/>
  <pageSetup fitToHeight="1" fitToWidth="1" horizontalDpi="600" verticalDpi="600" orientation="landscape" scale="81" r:id="rId1"/>
  <headerFooter alignWithMargins="0">
    <oddFooter>&amp;L&amp;8
CURRENT DATE: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75" zoomScaleNormal="75" zoomScalePageLayoutView="0" workbookViewId="0" topLeftCell="A10">
      <selection activeCell="B22" sqref="B22"/>
    </sheetView>
  </sheetViews>
  <sheetFormatPr defaultColWidth="9.140625" defaultRowHeight="12.75"/>
  <cols>
    <col min="1" max="1" width="18.140625" style="6" customWidth="1"/>
    <col min="2" max="2" width="17.28125" style="6" customWidth="1"/>
    <col min="3" max="3" width="38.28125" style="6" customWidth="1"/>
    <col min="4" max="4" width="12.140625" style="6" customWidth="1"/>
    <col min="5" max="5" width="12.8515625" style="6" customWidth="1"/>
    <col min="6" max="6" width="11.00390625" style="6" customWidth="1"/>
    <col min="7" max="7" width="11.28125" style="6" customWidth="1"/>
    <col min="8" max="8" width="12.140625" style="6" customWidth="1"/>
    <col min="9" max="9" width="10.57421875" style="6" customWidth="1"/>
    <col min="10" max="10" width="11.28125" style="6" customWidth="1"/>
    <col min="11" max="11" width="13.57421875" style="6" customWidth="1"/>
    <col min="12" max="12" width="3.8515625" style="6" customWidth="1"/>
    <col min="13" max="13" width="10.28125" style="6" customWidth="1"/>
    <col min="14" max="14" width="15.140625" style="6" customWidth="1"/>
    <col min="15" max="15" width="5.28125" style="6" hidden="1" customWidth="1"/>
    <col min="16" max="17" width="9.140625" style="6" customWidth="1"/>
    <col min="18" max="18" width="9.140625" style="6" hidden="1" customWidth="1"/>
    <col min="19" max="16384" width="9.140625" style="6" customWidth="1"/>
  </cols>
  <sheetData>
    <row r="1" spans="1:11" s="8" customFormat="1" ht="12.75" customHeight="1">
      <c r="A1" s="149" t="s">
        <v>221</v>
      </c>
      <c r="C1" s="12"/>
      <c r="D1" s="12"/>
      <c r="E1" s="12"/>
      <c r="F1" s="12"/>
      <c r="G1" s="12"/>
      <c r="H1" s="12"/>
      <c r="K1" s="28" t="s">
        <v>97</v>
      </c>
    </row>
    <row r="2" spans="1:11" s="8" customFormat="1" ht="9" customHeight="1">
      <c r="A2" s="12"/>
      <c r="C2" s="12"/>
      <c r="D2" s="12"/>
      <c r="E2" s="12"/>
      <c r="F2" s="12"/>
      <c r="G2" s="12"/>
      <c r="H2" s="12"/>
      <c r="K2" s="12"/>
    </row>
    <row r="3" spans="1:11" s="8" customFormat="1" ht="9" customHeight="1">
      <c r="A3" s="12"/>
      <c r="F3" s="29"/>
      <c r="G3" s="29"/>
      <c r="H3" s="29"/>
      <c r="J3"/>
      <c r="K3"/>
    </row>
    <row r="4" spans="1:11" s="8" customFormat="1" ht="12" customHeight="1">
      <c r="A4" s="12"/>
      <c r="D4" s="29"/>
      <c r="E4" s="112" t="s">
        <v>23</v>
      </c>
      <c r="F4" s="29"/>
      <c r="G4" s="29"/>
      <c r="H4" s="29"/>
      <c r="J4"/>
      <c r="K4"/>
    </row>
    <row r="5" spans="1:11" s="8" customFormat="1" ht="12" customHeight="1">
      <c r="A5" s="12"/>
      <c r="D5" s="29"/>
      <c r="E5" s="29"/>
      <c r="F5" s="29"/>
      <c r="G5" s="29"/>
      <c r="H5" s="29"/>
      <c r="J5"/>
      <c r="K5"/>
    </row>
    <row r="6" spans="2:11" s="8" customFormat="1" ht="12" customHeight="1">
      <c r="B6" s="12"/>
      <c r="F6" s="29"/>
      <c r="G6" s="29"/>
      <c r="H6" s="29"/>
      <c r="I6" s="12"/>
      <c r="J6"/>
      <c r="K6"/>
    </row>
    <row r="7" spans="2:11" s="8" customFormat="1" ht="12" customHeight="1">
      <c r="B7" s="12"/>
      <c r="D7" s="29"/>
      <c r="E7" s="112" t="str">
        <f>PAGE1!C7</f>
        <v>Reporting Date:</v>
      </c>
      <c r="F7" s="29"/>
      <c r="G7" s="29"/>
      <c r="H7" s="29"/>
      <c r="I7" s="12"/>
      <c r="J7"/>
      <c r="K7"/>
    </row>
    <row r="8" spans="2:11" s="8" customFormat="1" ht="9" customHeight="1">
      <c r="B8" s="12"/>
      <c r="F8" s="29"/>
      <c r="G8" s="29"/>
      <c r="H8" s="29"/>
      <c r="I8" s="12"/>
      <c r="J8"/>
      <c r="K8"/>
    </row>
    <row r="9" spans="2:11" ht="12" customHeight="1">
      <c r="B9" s="48"/>
      <c r="C9" s="49"/>
      <c r="D9" s="205" t="s">
        <v>108</v>
      </c>
      <c r="E9" s="205"/>
      <c r="F9" s="205"/>
      <c r="G9" s="49"/>
      <c r="H9" s="49"/>
      <c r="I9" s="49"/>
      <c r="J9"/>
      <c r="K9"/>
    </row>
    <row r="10" spans="2:11" s="69" customFormat="1" ht="9" customHeight="1">
      <c r="B10" s="70"/>
      <c r="C10" s="71"/>
      <c r="D10" s="71"/>
      <c r="E10" s="71"/>
      <c r="J10"/>
      <c r="K10"/>
    </row>
    <row r="11" ht="12.75">
      <c r="A11" s="120" t="s">
        <v>161</v>
      </c>
    </row>
    <row r="12" spans="1:11" ht="12.75">
      <c r="A12" s="212" t="s">
        <v>39</v>
      </c>
      <c r="B12" s="213"/>
      <c r="C12" s="214"/>
      <c r="D12" s="152" t="s">
        <v>40</v>
      </c>
      <c r="E12" s="153"/>
      <c r="F12" s="153"/>
      <c r="G12" s="153"/>
      <c r="H12" s="153"/>
      <c r="I12" s="153"/>
      <c r="J12" s="153"/>
      <c r="K12" s="154"/>
    </row>
    <row r="13" spans="1:11" ht="12.75">
      <c r="A13" s="215"/>
      <c r="B13" s="216"/>
      <c r="C13" s="217"/>
      <c r="D13" s="206" t="s">
        <v>175</v>
      </c>
      <c r="E13" s="206" t="s">
        <v>176</v>
      </c>
      <c r="F13" s="209" t="s">
        <v>177</v>
      </c>
      <c r="G13" s="206" t="s">
        <v>180</v>
      </c>
      <c r="H13" s="206" t="s">
        <v>178</v>
      </c>
      <c r="I13" s="209" t="s">
        <v>56</v>
      </c>
      <c r="J13" s="206" t="s">
        <v>179</v>
      </c>
      <c r="K13" s="209" t="s">
        <v>24</v>
      </c>
    </row>
    <row r="14" spans="1:11" ht="12.75">
      <c r="A14" s="215"/>
      <c r="B14" s="216"/>
      <c r="C14" s="217"/>
      <c r="D14" s="207"/>
      <c r="E14" s="207"/>
      <c r="F14" s="207"/>
      <c r="G14" s="207"/>
      <c r="H14" s="207"/>
      <c r="I14" s="207"/>
      <c r="J14" s="207"/>
      <c r="K14" s="207"/>
    </row>
    <row r="15" spans="1:11" ht="12" customHeight="1">
      <c r="A15" s="215"/>
      <c r="B15" s="216"/>
      <c r="C15" s="217"/>
      <c r="D15" s="207"/>
      <c r="E15" s="207"/>
      <c r="F15" s="207"/>
      <c r="G15" s="207"/>
      <c r="H15" s="207"/>
      <c r="I15" s="207"/>
      <c r="J15" s="207"/>
      <c r="K15" s="207"/>
    </row>
    <row r="16" spans="1:14" ht="10.5" customHeight="1">
      <c r="A16" s="215"/>
      <c r="B16" s="216"/>
      <c r="C16" s="217"/>
      <c r="D16" s="207"/>
      <c r="E16" s="207"/>
      <c r="F16" s="207"/>
      <c r="G16" s="207"/>
      <c r="H16" s="207"/>
      <c r="I16" s="207"/>
      <c r="J16" s="207"/>
      <c r="K16" s="207"/>
      <c r="M16" s="103" t="s">
        <v>25</v>
      </c>
      <c r="N16" s="28" t="s">
        <v>106</v>
      </c>
    </row>
    <row r="17" spans="1:15" ht="12.75">
      <c r="A17" s="215"/>
      <c r="B17" s="216"/>
      <c r="C17" s="218"/>
      <c r="D17" s="208"/>
      <c r="E17" s="208"/>
      <c r="F17" s="208"/>
      <c r="G17" s="208"/>
      <c r="H17" s="208"/>
      <c r="I17" s="208"/>
      <c r="J17" s="208"/>
      <c r="K17" s="208"/>
      <c r="M17" s="22" t="s">
        <v>51</v>
      </c>
      <c r="N17" s="28" t="s">
        <v>101</v>
      </c>
      <c r="O17" s="6">
        <v>7</v>
      </c>
    </row>
    <row r="18" spans="1:18" ht="37.5" customHeight="1">
      <c r="A18" s="219" t="s">
        <v>111</v>
      </c>
      <c r="B18" s="220"/>
      <c r="C18" s="67" t="s">
        <v>112</v>
      </c>
      <c r="D18" s="78">
        <v>90</v>
      </c>
      <c r="E18" s="78">
        <v>118</v>
      </c>
      <c r="F18" s="78">
        <v>989</v>
      </c>
      <c r="G18" s="78">
        <v>60</v>
      </c>
      <c r="H18" s="78">
        <v>146</v>
      </c>
      <c r="I18" s="78">
        <v>17</v>
      </c>
      <c r="J18" s="78">
        <v>1967</v>
      </c>
      <c r="K18" s="78">
        <v>3387</v>
      </c>
      <c r="M18" s="34">
        <f aca="true" t="shared" si="0" ref="M18:M27">MAX(D18,0)+MAX(E18,0)+MAX(F18,0)+MAX(G18,0)+MAX(H18,0)+MAX(I18,0)+MAX(J18,0)</f>
        <v>3387</v>
      </c>
      <c r="N18" s="34">
        <f>PAGE1!F15</f>
        <v>3387</v>
      </c>
      <c r="R18" s="6">
        <f aca="true" t="shared" si="1" ref="R18:R27">MIN(LEN(TRIM(D18)),LEN(TRIM(E18)),LEN(TRIM(F18)),LEN(TRIM(G18)),LEN(TRIM(H18)),LEN(TRIM(I18)),LEN(TRIM(J18)),LEN(TRIM(K18)))</f>
        <v>2</v>
      </c>
    </row>
    <row r="19" spans="1:18" ht="37.5" customHeight="1">
      <c r="A19" s="221"/>
      <c r="B19" s="222"/>
      <c r="C19" s="67" t="s">
        <v>113</v>
      </c>
      <c r="D19" s="78">
        <v>51</v>
      </c>
      <c r="E19" s="78">
        <v>26</v>
      </c>
      <c r="F19" s="78">
        <v>533</v>
      </c>
      <c r="G19" s="78">
        <v>23</v>
      </c>
      <c r="H19" s="78">
        <v>99</v>
      </c>
      <c r="I19" s="78">
        <v>9</v>
      </c>
      <c r="J19" s="78">
        <v>1488</v>
      </c>
      <c r="K19" s="78">
        <v>2229</v>
      </c>
      <c r="M19" s="34">
        <f t="shared" si="0"/>
        <v>2229</v>
      </c>
      <c r="N19" s="34">
        <f>PAGE1!F16</f>
        <v>2229</v>
      </c>
      <c r="R19" s="6">
        <f t="shared" si="1"/>
        <v>1</v>
      </c>
    </row>
    <row r="20" spans="1:18" ht="34.5" customHeight="1">
      <c r="A20" s="219" t="s">
        <v>114</v>
      </c>
      <c r="B20" s="220"/>
      <c r="C20" s="67" t="s">
        <v>148</v>
      </c>
      <c r="D20" s="78">
        <v>18</v>
      </c>
      <c r="E20" s="78">
        <v>10</v>
      </c>
      <c r="F20" s="78">
        <v>146</v>
      </c>
      <c r="G20" s="78">
        <v>3</v>
      </c>
      <c r="H20" s="78">
        <v>29</v>
      </c>
      <c r="I20" s="78">
        <v>3</v>
      </c>
      <c r="J20" s="78">
        <v>544</v>
      </c>
      <c r="K20" s="78">
        <v>753</v>
      </c>
      <c r="M20" s="34">
        <f t="shared" si="0"/>
        <v>753</v>
      </c>
      <c r="N20" s="34">
        <f>PAGE1!F17</f>
        <v>753</v>
      </c>
      <c r="R20" s="6">
        <f t="shared" si="1"/>
        <v>1</v>
      </c>
    </row>
    <row r="21" spans="1:18" ht="41.25" customHeight="1">
      <c r="A21" s="221"/>
      <c r="B21" s="222"/>
      <c r="C21" s="67" t="s">
        <v>116</v>
      </c>
      <c r="D21" s="78">
        <v>29</v>
      </c>
      <c r="E21" s="78">
        <v>14</v>
      </c>
      <c r="F21" s="78">
        <v>137</v>
      </c>
      <c r="G21" s="78">
        <v>11</v>
      </c>
      <c r="H21" s="78">
        <v>35</v>
      </c>
      <c r="I21" s="78">
        <v>1</v>
      </c>
      <c r="J21" s="78">
        <v>633</v>
      </c>
      <c r="K21" s="78">
        <v>860</v>
      </c>
      <c r="M21" s="34">
        <f t="shared" si="0"/>
        <v>860</v>
      </c>
      <c r="N21" s="34">
        <f>PAGE1!F18</f>
        <v>860</v>
      </c>
      <c r="R21" s="6">
        <f t="shared" si="1"/>
        <v>1</v>
      </c>
    </row>
    <row r="22" spans="1:18" ht="41.25" customHeight="1">
      <c r="A22" s="219" t="s">
        <v>121</v>
      </c>
      <c r="B22" s="220"/>
      <c r="C22" s="67" t="s">
        <v>117</v>
      </c>
      <c r="D22" s="78">
        <v>46</v>
      </c>
      <c r="E22" s="78">
        <v>23</v>
      </c>
      <c r="F22" s="78">
        <v>572</v>
      </c>
      <c r="G22" s="78">
        <v>9</v>
      </c>
      <c r="H22" s="78">
        <v>82</v>
      </c>
      <c r="I22" s="78">
        <v>8</v>
      </c>
      <c r="J22" s="78">
        <v>1598</v>
      </c>
      <c r="K22" s="78">
        <v>2338</v>
      </c>
      <c r="M22" s="34">
        <f t="shared" si="0"/>
        <v>2338</v>
      </c>
      <c r="N22" s="34">
        <f>PAGE1!F19</f>
        <v>2338</v>
      </c>
      <c r="R22" s="6">
        <f t="shared" si="1"/>
        <v>1</v>
      </c>
    </row>
    <row r="23" spans="1:18" ht="41.25" customHeight="1">
      <c r="A23" s="223"/>
      <c r="B23" s="224"/>
      <c r="C23" s="67" t="s">
        <v>118</v>
      </c>
      <c r="D23" s="78">
        <v>3</v>
      </c>
      <c r="E23" s="78">
        <v>3</v>
      </c>
      <c r="F23" s="78">
        <v>15</v>
      </c>
      <c r="G23" s="78">
        <v>0</v>
      </c>
      <c r="H23" s="78">
        <v>2</v>
      </c>
      <c r="I23" s="78">
        <v>1</v>
      </c>
      <c r="J23" s="78">
        <v>52</v>
      </c>
      <c r="K23" s="78">
        <v>76</v>
      </c>
      <c r="M23" s="34">
        <f t="shared" si="0"/>
        <v>76</v>
      </c>
      <c r="N23" s="34">
        <f>PAGE1!F20</f>
        <v>76</v>
      </c>
      <c r="R23" s="6">
        <f t="shared" si="1"/>
        <v>1</v>
      </c>
    </row>
    <row r="24" spans="1:18" ht="41.25" customHeight="1">
      <c r="A24" s="221"/>
      <c r="B24" s="222"/>
      <c r="C24" s="67" t="s">
        <v>119</v>
      </c>
      <c r="D24" s="78">
        <v>0</v>
      </c>
      <c r="E24" s="78">
        <v>0</v>
      </c>
      <c r="F24" s="78">
        <v>2</v>
      </c>
      <c r="G24" s="78">
        <v>0</v>
      </c>
      <c r="H24" s="78">
        <v>0</v>
      </c>
      <c r="I24" s="78">
        <v>0</v>
      </c>
      <c r="J24" s="78">
        <v>1</v>
      </c>
      <c r="K24" s="78">
        <v>3</v>
      </c>
      <c r="M24" s="34">
        <f t="shared" si="0"/>
        <v>3</v>
      </c>
      <c r="N24" s="34">
        <f>PAGE1!F21</f>
        <v>3</v>
      </c>
      <c r="R24" s="6">
        <f t="shared" si="1"/>
        <v>1</v>
      </c>
    </row>
    <row r="25" spans="1:18" ht="41.25" customHeight="1">
      <c r="A25" s="219" t="s">
        <v>120</v>
      </c>
      <c r="B25" s="220"/>
      <c r="C25" s="67" t="s">
        <v>144</v>
      </c>
      <c r="D25" s="78">
        <v>26</v>
      </c>
      <c r="E25" s="78">
        <v>20</v>
      </c>
      <c r="F25" s="78">
        <v>124</v>
      </c>
      <c r="G25" s="78">
        <v>6</v>
      </c>
      <c r="H25" s="78">
        <v>23</v>
      </c>
      <c r="I25" s="78">
        <v>6</v>
      </c>
      <c r="J25" s="78">
        <v>301</v>
      </c>
      <c r="K25" s="78">
        <v>506</v>
      </c>
      <c r="M25" s="34">
        <f t="shared" si="0"/>
        <v>506</v>
      </c>
      <c r="N25" s="34">
        <f>PAGE1!F22</f>
        <v>506</v>
      </c>
      <c r="R25" s="6">
        <f t="shared" si="1"/>
        <v>1</v>
      </c>
    </row>
    <row r="26" spans="1:14" ht="49.5" customHeight="1">
      <c r="A26" s="221"/>
      <c r="B26" s="222"/>
      <c r="C26" s="68" t="s">
        <v>145</v>
      </c>
      <c r="D26" s="78">
        <v>6</v>
      </c>
      <c r="E26" s="78">
        <v>6</v>
      </c>
      <c r="F26" s="78">
        <v>49</v>
      </c>
      <c r="G26" s="78">
        <v>1</v>
      </c>
      <c r="H26" s="78">
        <v>7</v>
      </c>
      <c r="I26" s="78">
        <v>0</v>
      </c>
      <c r="J26" s="78">
        <v>153</v>
      </c>
      <c r="K26" s="78">
        <v>222</v>
      </c>
      <c r="M26" s="34">
        <f>MAX(D26,0)+MAX(E26,0)+MAX(F26,0)+MAX(G26,0)+MAX(H26,0)+MAX(I26,0)+MAX(J26,0)</f>
        <v>222</v>
      </c>
      <c r="N26" s="34">
        <f>PAGE1!F23</f>
        <v>222</v>
      </c>
    </row>
    <row r="27" spans="1:18" ht="19.5" customHeight="1">
      <c r="A27" s="210" t="s">
        <v>146</v>
      </c>
      <c r="B27" s="211"/>
      <c r="C27" s="156"/>
      <c r="D27" s="78">
        <v>269</v>
      </c>
      <c r="E27" s="78">
        <v>220</v>
      </c>
      <c r="F27" s="78">
        <v>2567</v>
      </c>
      <c r="G27" s="78">
        <v>113</v>
      </c>
      <c r="H27" s="78">
        <v>423</v>
      </c>
      <c r="I27" s="78">
        <v>45</v>
      </c>
      <c r="J27" s="78">
        <v>6737</v>
      </c>
      <c r="K27" s="78">
        <v>10374</v>
      </c>
      <c r="M27" s="34">
        <f t="shared" si="0"/>
        <v>10374</v>
      </c>
      <c r="N27" s="34">
        <f>PAGE1!F24</f>
        <v>10374</v>
      </c>
      <c r="R27" s="6">
        <f t="shared" si="1"/>
        <v>2</v>
      </c>
    </row>
    <row r="29" spans="1:2" ht="12.75">
      <c r="A29" s="174"/>
      <c r="B29" s="174"/>
    </row>
    <row r="30" spans="3:11" ht="12.75">
      <c r="C30" s="21" t="s">
        <v>49</v>
      </c>
      <c r="D30" s="34">
        <f aca="true" t="shared" si="2" ref="D30:K30">MAX(D18,0)+MAX(D19,0)+MAX(D20,0)+MAX(D21,0)+MAX(D22,0)+MAX(D23,0)+MAX(D24,0)+MAX(D25,0)+MAX(D26,0)</f>
        <v>269</v>
      </c>
      <c r="E30" s="34">
        <f t="shared" si="2"/>
        <v>220</v>
      </c>
      <c r="F30" s="34">
        <f t="shared" si="2"/>
        <v>2567</v>
      </c>
      <c r="G30" s="34">
        <f t="shared" si="2"/>
        <v>113</v>
      </c>
      <c r="H30" s="34">
        <f t="shared" si="2"/>
        <v>423</v>
      </c>
      <c r="I30" s="34">
        <f t="shared" si="2"/>
        <v>45</v>
      </c>
      <c r="J30" s="34">
        <f t="shared" si="2"/>
        <v>6737</v>
      </c>
      <c r="K30" s="34">
        <f t="shared" si="2"/>
        <v>10374</v>
      </c>
    </row>
  </sheetData>
  <sheetProtection password="CDE0" sheet="1" objects="1" scenarios="1"/>
  <mergeCells count="17">
    <mergeCell ref="A29:B29"/>
    <mergeCell ref="A27:C27"/>
    <mergeCell ref="A12:C17"/>
    <mergeCell ref="A18:B19"/>
    <mergeCell ref="D13:D17"/>
    <mergeCell ref="A20:B21"/>
    <mergeCell ref="A22:B24"/>
    <mergeCell ref="A25:B26"/>
    <mergeCell ref="D9:F9"/>
    <mergeCell ref="D12:K12"/>
    <mergeCell ref="E13:E17"/>
    <mergeCell ref="F13:F17"/>
    <mergeCell ref="H13:H17"/>
    <mergeCell ref="I13:I17"/>
    <mergeCell ref="J13:J17"/>
    <mergeCell ref="K13:K17"/>
    <mergeCell ref="G13:G17"/>
  </mergeCells>
  <conditionalFormatting sqref="N19:N24">
    <cfRule type="expression" priority="2" dxfId="1" stopIfTrue="1">
      <formula>AND(OR(N19&lt;&gt;-9,K19&lt;&gt;-9),N19&lt;&gt;K19)</formula>
    </cfRule>
  </conditionalFormatting>
  <conditionalFormatting sqref="N25:N27">
    <cfRule type="expression" priority="3" dxfId="1" stopIfTrue="1">
      <formula>AND(OR(N25&lt;&gt;-9,K25&lt;&gt;-9),N25&lt;&gt;K25)</formula>
    </cfRule>
  </conditionalFormatting>
  <conditionalFormatting sqref="M18:M27">
    <cfRule type="expression" priority="4" dxfId="0" stopIfTrue="1">
      <formula>MAX(K18,0)&lt;&gt;M18</formula>
    </cfRule>
  </conditionalFormatting>
  <conditionalFormatting sqref="N18">
    <cfRule type="expression" priority="5" dxfId="1" stopIfTrue="1">
      <formula>AND(OR(N18&lt;&gt;-9,K18&lt;&gt;-9),N18&lt;&gt;K18)</formula>
    </cfRule>
  </conditionalFormatting>
  <conditionalFormatting sqref="D30:K30">
    <cfRule type="expression" priority="6" dxfId="0" stopIfTrue="1">
      <formula>MAX(D27,0)&lt;&gt;D30</formula>
    </cfRule>
  </conditionalFormatting>
  <conditionalFormatting sqref="D18:K27">
    <cfRule type="expression" priority="7" dxfId="1" stopIfTrue="1">
      <formula>LEN(TRIM(D18))=0</formula>
    </cfRule>
  </conditionalFormatting>
  <conditionalFormatting sqref="D9:F9">
    <cfRule type="expression" priority="8" dxfId="1" stopIfTrue="1">
      <formula>MIN(R18,R27)=0</formula>
    </cfRule>
  </conditionalFormatting>
  <printOptions/>
  <pageMargins left="0.8" right="0.3" top="0.9" bottom="0" header="0.5" footer="0.5"/>
  <pageSetup fitToHeight="1" fitToWidth="1" horizontalDpi="600" verticalDpi="600" orientation="landscape" scale="76" r:id="rId1"/>
  <headerFooter alignWithMargins="0">
    <oddFooter>&amp;L&amp;8
CURRENT DATE: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80" zoomScaleNormal="80" zoomScalePageLayoutView="0" workbookViewId="0" topLeftCell="A3">
      <selection activeCell="B22" sqref="B22"/>
    </sheetView>
  </sheetViews>
  <sheetFormatPr defaultColWidth="9.140625" defaultRowHeight="12.75"/>
  <cols>
    <col min="1" max="1" width="18.140625" style="0" customWidth="1"/>
    <col min="2" max="2" width="17.28125" style="0" customWidth="1"/>
    <col min="3" max="3" width="43.00390625" style="0" customWidth="1"/>
    <col min="4" max="4" width="14.140625" style="0" customWidth="1"/>
    <col min="5" max="5" width="12.57421875" style="0" customWidth="1"/>
    <col min="6" max="6" width="12.421875" style="0" customWidth="1"/>
    <col min="7" max="7" width="11.8515625" style="0" customWidth="1"/>
    <col min="8" max="8" width="12.28125" style="0" customWidth="1"/>
    <col min="9" max="9" width="13.8515625" style="0" customWidth="1"/>
    <col min="10" max="10" width="12.8515625" style="0" customWidth="1"/>
    <col min="11" max="11" width="13.140625" style="0" customWidth="1"/>
    <col min="15" max="15" width="5.140625" style="0" hidden="1" customWidth="1"/>
  </cols>
  <sheetData>
    <row r="1" spans="1:11" s="4" customFormat="1" ht="12" customHeight="1">
      <c r="A1" s="149" t="s">
        <v>221</v>
      </c>
      <c r="C1" s="5"/>
      <c r="D1" s="5"/>
      <c r="E1" s="5"/>
      <c r="F1" s="5"/>
      <c r="G1" s="5"/>
      <c r="H1" s="5"/>
      <c r="K1" s="14" t="s">
        <v>98</v>
      </c>
    </row>
    <row r="2" spans="1:11" s="4" customFormat="1" ht="9" customHeight="1">
      <c r="A2" s="5"/>
      <c r="C2" s="5"/>
      <c r="D2" s="5"/>
      <c r="E2" s="16"/>
      <c r="F2" s="16"/>
      <c r="G2" s="16"/>
      <c r="H2" s="16"/>
      <c r="K2" s="5"/>
    </row>
    <row r="3" spans="1:11" s="4" customFormat="1" ht="9" customHeight="1">
      <c r="A3" s="5"/>
      <c r="F3" s="16"/>
      <c r="G3" s="16"/>
      <c r="H3" s="16"/>
      <c r="J3"/>
      <c r="K3"/>
    </row>
    <row r="4" spans="1:11" s="4" customFormat="1" ht="12" customHeight="1">
      <c r="A4" s="5"/>
      <c r="D4" s="16"/>
      <c r="E4" s="16" t="s">
        <v>23</v>
      </c>
      <c r="F4" s="16"/>
      <c r="G4" s="16"/>
      <c r="H4" s="16"/>
      <c r="J4"/>
      <c r="K4"/>
    </row>
    <row r="5" spans="1:11" s="4" customFormat="1" ht="12" customHeight="1">
      <c r="A5" s="5"/>
      <c r="D5" s="16"/>
      <c r="E5" s="16" t="s">
        <v>50</v>
      </c>
      <c r="F5" s="16"/>
      <c r="G5" s="16"/>
      <c r="H5" s="16"/>
      <c r="J5"/>
      <c r="K5"/>
    </row>
    <row r="6" spans="2:11" s="4" customFormat="1" ht="12" customHeight="1">
      <c r="B6" s="5"/>
      <c r="F6" s="16"/>
      <c r="G6" s="16"/>
      <c r="H6" s="16"/>
      <c r="I6" s="5"/>
      <c r="J6"/>
      <c r="K6"/>
    </row>
    <row r="7" spans="2:11" s="4" customFormat="1" ht="12" customHeight="1">
      <c r="B7" s="5"/>
      <c r="D7" s="16"/>
      <c r="E7" s="130" t="str">
        <f>PAGE1!C7</f>
        <v>Reporting Date:</v>
      </c>
      <c r="F7" s="16"/>
      <c r="G7" s="16"/>
      <c r="H7" s="16"/>
      <c r="I7" s="5"/>
      <c r="J7"/>
      <c r="K7"/>
    </row>
    <row r="8" spans="2:11" s="4" customFormat="1" ht="9" customHeight="1">
      <c r="B8" s="5"/>
      <c r="F8" s="16"/>
      <c r="G8" s="16"/>
      <c r="H8" s="16"/>
      <c r="I8" s="5"/>
      <c r="J8"/>
      <c r="K8"/>
    </row>
    <row r="9" spans="2:9" ht="9" customHeight="1">
      <c r="B9" s="3"/>
      <c r="C9" s="1"/>
      <c r="E9" s="1"/>
      <c r="F9" s="1"/>
      <c r="G9" s="1"/>
      <c r="H9" s="1"/>
      <c r="I9" s="1"/>
    </row>
    <row r="10" spans="2:11" s="18" customFormat="1" ht="9" customHeight="1">
      <c r="B10" s="19"/>
      <c r="C10" s="20"/>
      <c r="D10" s="20"/>
      <c r="E10" s="20"/>
      <c r="J10"/>
      <c r="K10"/>
    </row>
    <row r="11" ht="12.75">
      <c r="A11" s="129" t="s">
        <v>57</v>
      </c>
    </row>
    <row r="12" spans="1:11" ht="24.75" customHeight="1">
      <c r="A12" s="231" t="s">
        <v>39</v>
      </c>
      <c r="B12" s="232"/>
      <c r="C12" s="233"/>
      <c r="D12" s="225" t="s">
        <v>162</v>
      </c>
      <c r="E12" s="226"/>
      <c r="F12" s="226"/>
      <c r="G12" s="226"/>
      <c r="H12" s="226"/>
      <c r="I12" s="226"/>
      <c r="J12" s="226"/>
      <c r="K12" s="227"/>
    </row>
    <row r="13" spans="1:11" ht="12.75">
      <c r="A13" s="234"/>
      <c r="B13" s="235"/>
      <c r="C13" s="236"/>
      <c r="D13" s="206" t="s">
        <v>181</v>
      </c>
      <c r="E13" s="206" t="s">
        <v>182</v>
      </c>
      <c r="F13" s="206" t="s">
        <v>183</v>
      </c>
      <c r="G13" s="206" t="s">
        <v>184</v>
      </c>
      <c r="H13" s="206" t="s">
        <v>185</v>
      </c>
      <c r="I13" s="206" t="s">
        <v>186</v>
      </c>
      <c r="J13" s="206" t="s">
        <v>187</v>
      </c>
      <c r="K13" s="206" t="s">
        <v>188</v>
      </c>
    </row>
    <row r="14" spans="1:11" ht="12.75">
      <c r="A14" s="234"/>
      <c r="B14" s="235"/>
      <c r="C14" s="236"/>
      <c r="D14" s="207"/>
      <c r="E14" s="207"/>
      <c r="F14" s="207"/>
      <c r="G14" s="207"/>
      <c r="H14" s="207"/>
      <c r="I14" s="207"/>
      <c r="J14" s="207"/>
      <c r="K14" s="207"/>
    </row>
    <row r="15" spans="1:11" ht="19.5" customHeight="1">
      <c r="A15" s="234"/>
      <c r="B15" s="235"/>
      <c r="C15" s="236"/>
      <c r="D15" s="207"/>
      <c r="E15" s="207"/>
      <c r="F15" s="207"/>
      <c r="G15" s="207"/>
      <c r="H15" s="207"/>
      <c r="I15" s="207"/>
      <c r="J15" s="207"/>
      <c r="K15" s="207"/>
    </row>
    <row r="16" spans="1:15" ht="12.75">
      <c r="A16" s="234"/>
      <c r="B16" s="235"/>
      <c r="C16" s="236"/>
      <c r="D16" s="207"/>
      <c r="E16" s="207"/>
      <c r="F16" s="207"/>
      <c r="G16" s="207"/>
      <c r="H16" s="207"/>
      <c r="I16" s="207"/>
      <c r="J16" s="207"/>
      <c r="K16" s="207"/>
      <c r="O16">
        <v>8</v>
      </c>
    </row>
    <row r="17" spans="1:11" ht="12" customHeight="1">
      <c r="A17" s="234"/>
      <c r="B17" s="235"/>
      <c r="C17" s="236"/>
      <c r="D17" s="208"/>
      <c r="E17" s="208"/>
      <c r="F17" s="208"/>
      <c r="G17" s="208"/>
      <c r="H17" s="208"/>
      <c r="I17" s="208"/>
      <c r="J17" s="208"/>
      <c r="K17" s="208"/>
    </row>
    <row r="18" spans="1:11" ht="46.5" customHeight="1">
      <c r="A18" s="219" t="s">
        <v>111</v>
      </c>
      <c r="B18" s="220"/>
      <c r="C18" s="67" t="s">
        <v>112</v>
      </c>
      <c r="D18" s="87">
        <f>IF(MIN(PAGE6!D18,PAGE6!K18)&lt;=0,0,PAGE6!D18/PAGE6!K18)</f>
        <v>0.026572187776793623</v>
      </c>
      <c r="E18" s="87">
        <f>IF(MIN(PAGE6!E18,PAGE6!K18)&lt;=0,0,PAGE6!E18/PAGE6!K18)</f>
        <v>0.03483909064068497</v>
      </c>
      <c r="F18" s="87">
        <f>IF(MIN(PAGE6!F18,PAGE6!K18)&lt;=0,0,PAGE6!F18/PAGE6!K18)</f>
        <v>0.2919988190138766</v>
      </c>
      <c r="G18" s="87">
        <f>IF(MIN(PAGE6!G18,PAGE6!K18)&lt;=0,0,PAGE6!G18/PAGE6!K18)</f>
        <v>0.01771479185119575</v>
      </c>
      <c r="H18" s="87">
        <f>IF(MIN(PAGE6!H18,PAGE6!K18)&lt;=0,0,PAGE6!H18/PAGE6!K18)</f>
        <v>0.04310599350457632</v>
      </c>
      <c r="I18" s="87">
        <f>IF(MIN(PAGE6!I18,PAGE6!K18)&lt;=0,0,PAGE6!I18/PAGE6!K18)</f>
        <v>0.005019191024505462</v>
      </c>
      <c r="J18" s="87">
        <f>IF(MIN(PAGE6!J18,PAGE6!K18)&lt;=0,0,PAGE6!J18/PAGE6!K18)</f>
        <v>0.5807499261883673</v>
      </c>
      <c r="K18" s="88">
        <f>IF(PAGE6!K18&lt;=0,0,PAGE6!K18/PAGE6!K18)</f>
        <v>1</v>
      </c>
    </row>
    <row r="19" spans="1:11" ht="46.5" customHeight="1">
      <c r="A19" s="221"/>
      <c r="B19" s="222"/>
      <c r="C19" s="67" t="s">
        <v>113</v>
      </c>
      <c r="D19" s="87">
        <f>IF(MIN(PAGE6!D19,PAGE6!K19)&lt;=0,0,PAGE6!D19/PAGE6!K19)</f>
        <v>0.02288021534320323</v>
      </c>
      <c r="E19" s="87">
        <f>IF(MIN(PAGE6!E19,PAGE6!K19)&lt;=0,0,PAGE6!E19/PAGE6!K19)</f>
        <v>0.011664423508299685</v>
      </c>
      <c r="F19" s="87">
        <f>IF(MIN(PAGE6!F19,PAGE6!K19)&lt;=0,0,PAGE6!F19/PAGE6!K19)</f>
        <v>0.23912068192014357</v>
      </c>
      <c r="G19" s="87">
        <f>IF(MIN(PAGE6!G19,PAGE6!K19)&lt;=0,0,PAGE6!G19/PAGE6!K19)</f>
        <v>0.01031852848811126</v>
      </c>
      <c r="H19" s="87">
        <f>IF(MIN(PAGE6!H19,PAGE6!K19)&lt;=0,0,PAGE6!H19/PAGE6!K19)</f>
        <v>0.04441453566621804</v>
      </c>
      <c r="I19" s="87">
        <f>IF(MIN(PAGE6!I19,PAGE6!K19)&lt;=0,0,PAGE6!I19/PAGE6!K19)</f>
        <v>0.004037685060565276</v>
      </c>
      <c r="J19" s="87">
        <f>IF(MIN(PAGE6!J19,PAGE6!K19)&lt;=0,0,PAGE6!J19/PAGE6!K19)</f>
        <v>0.6675639300134589</v>
      </c>
      <c r="K19" s="88">
        <f>IF(PAGE6!K19&lt;=0,0,PAGE6!K19/PAGE6!K19)</f>
        <v>1</v>
      </c>
    </row>
    <row r="20" spans="1:11" ht="46.5" customHeight="1">
      <c r="A20" s="219" t="s">
        <v>114</v>
      </c>
      <c r="B20" s="220"/>
      <c r="C20" s="67" t="s">
        <v>148</v>
      </c>
      <c r="D20" s="87">
        <f>IF(MIN(PAGE6!D20,PAGE6!K20)&lt;=0,0,PAGE6!D20/PAGE6!K20)</f>
        <v>0.02390438247011952</v>
      </c>
      <c r="E20" s="87">
        <f>IF(MIN(PAGE6!E20,PAGE6!K20)&lt;=0,0,PAGE6!E20/PAGE6!K20)</f>
        <v>0.013280212483399735</v>
      </c>
      <c r="F20" s="87">
        <f>IF(MIN(PAGE6!F20,PAGE6!K20)&lt;=0,0,PAGE6!F20/PAGE6!K20)</f>
        <v>0.19389110225763612</v>
      </c>
      <c r="G20" s="87">
        <f>IF(MIN(PAGE6!G20,PAGE6!K20)&lt;=0,0,PAGE6!G20/PAGE6!K20)</f>
        <v>0.00398406374501992</v>
      </c>
      <c r="H20" s="87">
        <f>IF(MIN(PAGE6!H20,PAGE6!K20)&lt;=0,0,PAGE6!H20/PAGE6!K20)</f>
        <v>0.03851261620185923</v>
      </c>
      <c r="I20" s="87">
        <f>IF(MIN(PAGE6!I20,PAGE6!K20)&lt;=0,0,PAGE6!I20/PAGE6!K20)</f>
        <v>0.00398406374501992</v>
      </c>
      <c r="J20" s="87">
        <f>IF(MIN(PAGE6!J20,PAGE6!K20)&lt;=0,0,PAGE6!J20/PAGE6!K20)</f>
        <v>0.7224435590969456</v>
      </c>
      <c r="K20" s="88">
        <f>IF(PAGE6!K20&lt;=0,0,PAGE6!K20/PAGE6!K20)</f>
        <v>1</v>
      </c>
    </row>
    <row r="21" spans="1:11" ht="46.5" customHeight="1">
      <c r="A21" s="221"/>
      <c r="B21" s="222"/>
      <c r="C21" s="67" t="s">
        <v>116</v>
      </c>
      <c r="D21" s="87">
        <f>IF(MIN(PAGE6!D21,PAGE6!K21)&lt;=0,0,PAGE6!D21/PAGE6!K21)</f>
        <v>0.03372093023255814</v>
      </c>
      <c r="E21" s="87">
        <f>IF(MIN(PAGE6!E21,PAGE6!K21)&lt;=0,0,PAGE6!E21/PAGE6!K21)</f>
        <v>0.01627906976744186</v>
      </c>
      <c r="F21" s="87">
        <f>IF(MIN(PAGE6!F21,PAGE6!K21)&lt;=0,0,PAGE6!F21/PAGE6!K21)</f>
        <v>0.15930232558139534</v>
      </c>
      <c r="G21" s="87">
        <f>IF(MIN(PAGE6!G21,PAGE6!K21)&lt;=0,0,PAGE6!G21/PAGE6!K21)</f>
        <v>0.012790697674418604</v>
      </c>
      <c r="H21" s="87">
        <f>IF(MIN(PAGE6!H21,PAGE6!K21)&lt;=0,0,PAGE6!H21/PAGE6!K21)</f>
        <v>0.040697674418604654</v>
      </c>
      <c r="I21" s="87">
        <f>IF(MIN(PAGE6!I21,PAGE6!K21)&lt;=0,0,PAGE6!I21/PAGE6!K21)</f>
        <v>0.0011627906976744186</v>
      </c>
      <c r="J21" s="87">
        <f>IF(MIN(PAGE6!J21,PAGE6!K21)&lt;=0,0,PAGE6!J21/PAGE6!K21)</f>
        <v>0.736046511627907</v>
      </c>
      <c r="K21" s="88">
        <f>IF(PAGE6!K21&lt;=0,0,PAGE6!K21/PAGE6!K21)</f>
        <v>1</v>
      </c>
    </row>
    <row r="22" spans="1:11" ht="46.5" customHeight="1">
      <c r="A22" s="219" t="s">
        <v>121</v>
      </c>
      <c r="B22" s="220"/>
      <c r="C22" s="67" t="s">
        <v>117</v>
      </c>
      <c r="D22" s="87">
        <f>IF(MIN(PAGE6!D22,PAGE6!K22)&lt;=0,0,PAGE6!D22/PAGE6!K22)</f>
        <v>0.019674935842600515</v>
      </c>
      <c r="E22" s="87">
        <f>IF(MIN(PAGE6!E22,PAGE6!K22)&lt;=0,0,PAGE6!E22/PAGE6!K22)</f>
        <v>0.009837467921300257</v>
      </c>
      <c r="F22" s="87">
        <f>IF(MIN(PAGE6!F22,PAGE6!K22)&lt;=0,0,PAGE6!F22/PAGE6!K22)</f>
        <v>0.2446535500427716</v>
      </c>
      <c r="G22" s="87">
        <f>IF(MIN(PAGE6!G22,PAGE6!K22)&lt;=0,0,PAGE6!G22/PAGE6!K22)</f>
        <v>0.003849443969204448</v>
      </c>
      <c r="H22" s="87">
        <f>IF(MIN(PAGE6!H22,PAGE6!K22)&lt;=0,0,PAGE6!H22/PAGE6!K22)</f>
        <v>0.03507271171941831</v>
      </c>
      <c r="I22" s="87">
        <f>IF(MIN(PAGE6!I22,PAGE6!K22)&lt;=0,0,PAGE6!I22/PAGE6!K22)</f>
        <v>0.003421727972626176</v>
      </c>
      <c r="J22" s="87">
        <f>IF(MIN(PAGE6!J22,PAGE6!K22)&lt;=0,0,PAGE6!J22/PAGE6!K22)</f>
        <v>0.6834901625320787</v>
      </c>
      <c r="K22" s="88">
        <f>IF(PAGE6!K22&lt;=0,0,PAGE6!K22/PAGE6!K22)</f>
        <v>1</v>
      </c>
    </row>
    <row r="23" spans="1:11" ht="46.5" customHeight="1">
      <c r="A23" s="223"/>
      <c r="B23" s="224"/>
      <c r="C23" s="67" t="s">
        <v>118</v>
      </c>
      <c r="D23" s="87">
        <f>IF(MIN(PAGE6!D23,PAGE6!K23)&lt;=0,0,PAGE6!D23/PAGE6!K23)</f>
        <v>0.039473684210526314</v>
      </c>
      <c r="E23" s="87">
        <f>IF(MIN(PAGE6!E23,PAGE6!K23)&lt;=0,0,PAGE6!E23/PAGE6!K23)</f>
        <v>0.039473684210526314</v>
      </c>
      <c r="F23" s="87">
        <f>IF(MIN(PAGE6!F23,PAGE6!K23)&lt;=0,0,PAGE6!F23/PAGE6!K23)</f>
        <v>0.19736842105263158</v>
      </c>
      <c r="G23" s="87">
        <f>IF(MIN(PAGE6!G23,PAGE6!K23)&lt;=0,0,PAGE6!G23/PAGE6!K23)</f>
        <v>0</v>
      </c>
      <c r="H23" s="87">
        <f>IF(MIN(PAGE6!H23,PAGE6!K23)&lt;=0,0,PAGE6!H23/PAGE6!K23)</f>
        <v>0.02631578947368421</v>
      </c>
      <c r="I23" s="87">
        <f>IF(MIN(PAGE6!I23,PAGE6!K23)&lt;=0,0,PAGE6!I23/PAGE6!K23)</f>
        <v>0.013157894736842105</v>
      </c>
      <c r="J23" s="87">
        <f>IF(MIN(PAGE6!J23,PAGE6!K23)&lt;=0,0,PAGE6!J23/PAGE6!K23)</f>
        <v>0.6842105263157895</v>
      </c>
      <c r="K23" s="88">
        <f>IF(PAGE6!K23&lt;=0,0,PAGE6!K23/PAGE6!K23)</f>
        <v>1</v>
      </c>
    </row>
    <row r="24" spans="1:11" ht="46.5" customHeight="1">
      <c r="A24" s="221"/>
      <c r="B24" s="222"/>
      <c r="C24" s="67" t="s">
        <v>119</v>
      </c>
      <c r="D24" s="87">
        <f>IF(MIN(PAGE6!D24,PAGE6!K24)&lt;=0,0,PAGE6!D24/PAGE6!K24)</f>
        <v>0</v>
      </c>
      <c r="E24" s="87">
        <f>IF(MIN(PAGE6!E24,PAGE6!K24)&lt;=0,0,PAGE6!E24/PAGE6!K24)</f>
        <v>0</v>
      </c>
      <c r="F24" s="87">
        <f>IF(MIN(PAGE6!F24,PAGE6!K24)&lt;=0,0,PAGE6!F24/PAGE6!K24)</f>
        <v>0.6666666666666666</v>
      </c>
      <c r="G24" s="87">
        <f>IF(MIN(PAGE6!G24,PAGE6!K24)&lt;=0,0,PAGE6!G24/PAGE6!K24)</f>
        <v>0</v>
      </c>
      <c r="H24" s="87">
        <f>IF(MIN(PAGE6!H24,PAGE6!K24)&lt;=0,0,PAGE6!H24/PAGE6!K24)</f>
        <v>0</v>
      </c>
      <c r="I24" s="87">
        <f>IF(MIN(PAGE6!I24,PAGE6!K24)&lt;=0,0,PAGE6!I24/PAGE6!K24)</f>
        <v>0</v>
      </c>
      <c r="J24" s="87">
        <f>IF(MIN(PAGE6!J24,PAGE6!K24)&lt;=0,0,PAGE6!J24/PAGE6!K24)</f>
        <v>0.3333333333333333</v>
      </c>
      <c r="K24" s="88">
        <f>IF(PAGE6!K24&lt;=0,0,PAGE6!K24/PAGE6!K24)</f>
        <v>1</v>
      </c>
    </row>
    <row r="25" spans="1:11" ht="46.5" customHeight="1">
      <c r="A25" s="219" t="s">
        <v>120</v>
      </c>
      <c r="B25" s="220"/>
      <c r="C25" s="67" t="s">
        <v>144</v>
      </c>
      <c r="D25" s="87">
        <f>IF(MIN(PAGE6!D25,PAGE6!K25)&lt;=0,0,PAGE6!D25/PAGE6!K25)</f>
        <v>0.05138339920948617</v>
      </c>
      <c r="E25" s="87">
        <f>IF(MIN(PAGE6!E25,PAGE6!K25)&lt;=0,0,PAGE6!E25/PAGE6!K25)</f>
        <v>0.039525691699604744</v>
      </c>
      <c r="F25" s="87">
        <f>IF(MIN(PAGE6!F25,PAGE6!K25)&lt;=0,0,PAGE6!F25/PAGE6!K25)</f>
        <v>0.2450592885375494</v>
      </c>
      <c r="G25" s="87">
        <f>IF(MIN(PAGE6!G25,PAGE6!K25)&lt;=0,0,PAGE6!G25/PAGE6!K25)</f>
        <v>0.011857707509881422</v>
      </c>
      <c r="H25" s="87">
        <f>IF(MIN(PAGE6!H25,PAGE6!K25)&lt;=0,0,PAGE6!H25/PAGE6!K25)</f>
        <v>0.045454545454545456</v>
      </c>
      <c r="I25" s="87">
        <f>IF(MIN(PAGE6!I25,PAGE6!K25)&lt;=0,0,PAGE6!I25/PAGE6!K25)</f>
        <v>0.011857707509881422</v>
      </c>
      <c r="J25" s="87">
        <f>IF(MIN(PAGE6!J25,PAGE6!K25)&lt;=0,0,PAGE6!J25/PAGE6!K25)</f>
        <v>0.5948616600790514</v>
      </c>
      <c r="K25" s="88">
        <f>IF(PAGE6!K25&lt;=0,0,PAGE6!K25/PAGE6!K25)</f>
        <v>1</v>
      </c>
    </row>
    <row r="26" spans="1:11" ht="46.5" customHeight="1">
      <c r="A26" s="223"/>
      <c r="B26" s="224"/>
      <c r="C26" s="68" t="s">
        <v>145</v>
      </c>
      <c r="D26" s="87">
        <f>IF(MIN(PAGE6!D26,PAGE6!K26)&lt;=0,0,PAGE6!D26/PAGE6!K26)</f>
        <v>0.02702702702702703</v>
      </c>
      <c r="E26" s="87">
        <f>IF(MIN(PAGE6!E26,PAGE6!K26)&lt;=0,0,PAGE6!E26/PAGE6!K26)</f>
        <v>0.02702702702702703</v>
      </c>
      <c r="F26" s="87">
        <f>IF(MIN(PAGE6!F26,PAGE6!K26)&lt;=0,0,PAGE6!F26/PAGE6!K26)</f>
        <v>0.22072072072072071</v>
      </c>
      <c r="G26" s="87">
        <f>IF(MIN(PAGE6!G26,PAGE6!K26)&lt;=0,0,PAGE6!G26/PAGE6!K26)</f>
        <v>0.0045045045045045045</v>
      </c>
      <c r="H26" s="87">
        <f>IF(MIN(PAGE6!H26,PAGE6!K26)&lt;=0,0,PAGE6!H26/PAGE6!K26)</f>
        <v>0.03153153153153153</v>
      </c>
      <c r="I26" s="87">
        <f>IF(MIN(PAGE6!I26,PAGE6!K26)&lt;=0,0,PAGE6!I26/PAGE6!K26)</f>
        <v>0</v>
      </c>
      <c r="J26" s="87">
        <f>IF(MIN(PAGE6!J26,PAGE6!K26)&lt;=0,0,PAGE6!J26/PAGE6!K26)</f>
        <v>0.6891891891891891</v>
      </c>
      <c r="K26" s="88">
        <f>IF(PAGE6!K26&lt;=0,0,PAGE6!K26/PAGE6!K26)</f>
        <v>1</v>
      </c>
    </row>
    <row r="27" spans="1:11" ht="19.5" customHeight="1">
      <c r="A27" s="228" t="s">
        <v>146</v>
      </c>
      <c r="B27" s="229"/>
      <c r="C27" s="230"/>
      <c r="D27" s="87">
        <f>IF(MIN(PAGE6!D27,PAGE6!K27)&lt;=0,0,PAGE6!D27/PAGE6!K27)</f>
        <v>0.025930210140736456</v>
      </c>
      <c r="E27" s="87">
        <f>IF(MIN(PAGE6!E27,PAGE6!K27)&lt;=0,0,PAGE6!E27/PAGE6!K27)</f>
        <v>0.02120686331212647</v>
      </c>
      <c r="F27" s="87">
        <f>IF(MIN(PAGE6!F27,PAGE6!K27)&lt;=0,0,PAGE6!F27/PAGE6!K27)</f>
        <v>0.24744553691922114</v>
      </c>
      <c r="G27" s="87">
        <f>IF(MIN(PAGE6!G27,PAGE6!K27)&lt;=0,0,PAGE6!G27/PAGE6!K27)</f>
        <v>0.01089261615577405</v>
      </c>
      <c r="H27" s="87">
        <f>IF(MIN(PAGE6!H27,PAGE6!K27)&lt;=0,0,PAGE6!H27/PAGE6!K27)</f>
        <v>0.04077501445922498</v>
      </c>
      <c r="I27" s="87">
        <f>IF(MIN(PAGE6!I27,PAGE6!K27)&lt;=0,0,PAGE6!I27/PAGE6!K27)</f>
        <v>0.004337767495662233</v>
      </c>
      <c r="J27" s="87">
        <f>IF(MIN(PAGE6!J27,PAGE6!K27)&lt;=0,0,PAGE6!J27/PAGE6!K27)</f>
        <v>0.6494119915172547</v>
      </c>
      <c r="K27" s="88">
        <f>IF(PAGE6!K27&lt;=0,0,PAGE6!K27/PAGE6!K27)</f>
        <v>1</v>
      </c>
    </row>
    <row r="28" ht="9.75" customHeight="1"/>
    <row r="29" ht="12.75">
      <c r="A29" s="26" t="s">
        <v>157</v>
      </c>
    </row>
    <row r="31" spans="1:2" ht="12.75">
      <c r="A31" s="174"/>
      <c r="B31" s="174"/>
    </row>
  </sheetData>
  <sheetProtection password="CDE0" sheet="1" objects="1" scenarios="1"/>
  <mergeCells count="16">
    <mergeCell ref="A20:B21"/>
    <mergeCell ref="A18:B19"/>
    <mergeCell ref="D12:K12"/>
    <mergeCell ref="A31:B31"/>
    <mergeCell ref="A27:C27"/>
    <mergeCell ref="A12:C17"/>
    <mergeCell ref="A25:B26"/>
    <mergeCell ref="A22:B24"/>
    <mergeCell ref="D13:D17"/>
    <mergeCell ref="K13:K17"/>
    <mergeCell ref="J13:J17"/>
    <mergeCell ref="I13:I17"/>
    <mergeCell ref="H13:H17"/>
    <mergeCell ref="G13:G17"/>
    <mergeCell ref="F13:F17"/>
    <mergeCell ref="E13:E17"/>
  </mergeCells>
  <printOptions/>
  <pageMargins left="0.8" right="0.3" top="0.9" bottom="0" header="0.5" footer="0.5"/>
  <pageSetup fitToHeight="1" fitToWidth="1" horizontalDpi="600" verticalDpi="600" orientation="landscape" scale="71" r:id="rId1"/>
  <headerFooter alignWithMargins="0">
    <oddFooter>&amp;L&amp;8
CURRENT DATE: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26.8515625" style="6" customWidth="1"/>
    <col min="2" max="2" width="15.28125" style="6" customWidth="1"/>
    <col min="3" max="3" width="47.140625" style="6" customWidth="1"/>
    <col min="4" max="6" width="17.7109375" style="6" customWidth="1"/>
    <col min="7" max="7" width="12.00390625" style="6" customWidth="1"/>
    <col min="8" max="8" width="10.421875" style="6" customWidth="1"/>
    <col min="9" max="9" width="15.8515625" style="6" customWidth="1"/>
    <col min="10" max="10" width="8.57421875" style="6" customWidth="1"/>
    <col min="11" max="11" width="8.140625" style="6" customWidth="1"/>
    <col min="12" max="12" width="5.8515625" style="6" customWidth="1"/>
    <col min="13" max="13" width="4.00390625" style="6" hidden="1" customWidth="1"/>
    <col min="14" max="14" width="8.8515625" style="6" customWidth="1"/>
    <col min="15" max="17" width="9.140625" style="6" customWidth="1"/>
    <col min="18" max="18" width="9.140625" style="6" hidden="1" customWidth="1"/>
    <col min="19" max="16384" width="9.140625" style="6" customWidth="1"/>
  </cols>
  <sheetData>
    <row r="1" spans="1:7" s="13" customFormat="1" ht="12" customHeight="1">
      <c r="A1" s="149" t="s">
        <v>221</v>
      </c>
      <c r="C1" s="8"/>
      <c r="D1" s="12"/>
      <c r="E1" s="8"/>
      <c r="F1" s="8"/>
      <c r="G1" s="28" t="s">
        <v>58</v>
      </c>
    </row>
    <row r="2" spans="1:7" s="13" customFormat="1" ht="9" customHeight="1">
      <c r="A2" s="12"/>
      <c r="D2" s="29"/>
      <c r="E2" s="8"/>
      <c r="F2" s="8"/>
      <c r="G2" s="12"/>
    </row>
    <row r="3" spans="1:7" s="13" customFormat="1" ht="9" customHeight="1">
      <c r="A3" s="12"/>
      <c r="E3" s="8"/>
      <c r="F3"/>
      <c r="G3"/>
    </row>
    <row r="4" spans="1:7" s="13" customFormat="1" ht="12" customHeight="1">
      <c r="A4" s="12"/>
      <c r="B4" s="8"/>
      <c r="C4" s="29" t="s">
        <v>23</v>
      </c>
      <c r="E4" s="8"/>
      <c r="F4"/>
      <c r="G4"/>
    </row>
    <row r="5" spans="1:7" s="13" customFormat="1" ht="12" customHeight="1">
      <c r="A5" s="12"/>
      <c r="C5" s="29" t="s">
        <v>50</v>
      </c>
      <c r="E5" s="8"/>
      <c r="F5"/>
      <c r="G5"/>
    </row>
    <row r="6" spans="1:7" s="13" customFormat="1" ht="12" customHeight="1">
      <c r="A6" s="8"/>
      <c r="B6" s="12"/>
      <c r="E6" s="12"/>
      <c r="F6"/>
      <c r="G6"/>
    </row>
    <row r="7" spans="1:7" s="13" customFormat="1" ht="12" customHeight="1">
      <c r="A7" s="8"/>
      <c r="B7" s="12"/>
      <c r="C7" s="112" t="str">
        <f>PAGE1!C7</f>
        <v>Reporting Date:</v>
      </c>
      <c r="E7" s="12"/>
      <c r="F7"/>
      <c r="G7"/>
    </row>
    <row r="8" spans="1:7" s="13" customFormat="1" ht="9" customHeight="1">
      <c r="A8" s="8"/>
      <c r="B8" s="12"/>
      <c r="D8" s="8"/>
      <c r="E8" s="12"/>
      <c r="F8"/>
      <c r="G8"/>
    </row>
    <row r="9" spans="1:7" ht="9" customHeight="1">
      <c r="A9" s="8"/>
      <c r="B9" s="30"/>
      <c r="C9" s="30"/>
      <c r="D9" s="12"/>
      <c r="E9" s="12"/>
      <c r="F9"/>
      <c r="G9"/>
    </row>
    <row r="10" spans="1:8" ht="11.25" customHeight="1">
      <c r="A10" s="8"/>
      <c r="B10" s="30"/>
      <c r="C10" s="151" t="s">
        <v>108</v>
      </c>
      <c r="D10" s="151"/>
      <c r="E10" s="151"/>
      <c r="F10"/>
      <c r="G10"/>
      <c r="H10" s="23"/>
    </row>
    <row r="11" ht="15" customHeight="1"/>
    <row r="12" spans="1:8" ht="15" customHeight="1">
      <c r="A12" s="110" t="s">
        <v>163</v>
      </c>
      <c r="B12" s="8"/>
      <c r="C12" s="32"/>
      <c r="D12" s="8"/>
      <c r="E12" s="8"/>
      <c r="F12" s="8"/>
      <c r="G12" s="8"/>
      <c r="H12" s="8"/>
    </row>
    <row r="13" spans="1:9" ht="15" customHeight="1">
      <c r="A13" s="178" t="s">
        <v>39</v>
      </c>
      <c r="B13" s="179"/>
      <c r="C13" s="180"/>
      <c r="D13" s="152" t="s">
        <v>63</v>
      </c>
      <c r="E13" s="153"/>
      <c r="F13" s="154"/>
      <c r="G13" s="33"/>
      <c r="H13" s="28" t="s">
        <v>25</v>
      </c>
      <c r="I13" s="28" t="s">
        <v>106</v>
      </c>
    </row>
    <row r="14" spans="1:9" ht="15" customHeight="1">
      <c r="A14" s="181"/>
      <c r="B14" s="182"/>
      <c r="C14" s="183"/>
      <c r="D14" s="114" t="s">
        <v>59</v>
      </c>
      <c r="E14" s="115" t="s">
        <v>60</v>
      </c>
      <c r="F14" s="123" t="s">
        <v>24</v>
      </c>
      <c r="G14" s="66"/>
      <c r="H14" s="28" t="s">
        <v>51</v>
      </c>
      <c r="I14" s="28" t="s">
        <v>101</v>
      </c>
    </row>
    <row r="15" spans="1:18" ht="38.25" customHeight="1">
      <c r="A15" s="219" t="s">
        <v>111</v>
      </c>
      <c r="B15" s="220"/>
      <c r="C15" s="67" t="s">
        <v>112</v>
      </c>
      <c r="D15" s="78">
        <v>1084</v>
      </c>
      <c r="E15" s="78">
        <v>2303</v>
      </c>
      <c r="F15" s="78">
        <v>3387</v>
      </c>
      <c r="G15" s="24"/>
      <c r="H15" s="79">
        <f aca="true" t="shared" si="0" ref="H15:H24">MAX(D15,0)+MAX(E15,0)</f>
        <v>3387</v>
      </c>
      <c r="I15" s="79">
        <f>PAGE1!F15</f>
        <v>3387</v>
      </c>
      <c r="M15" s="6">
        <v>9</v>
      </c>
      <c r="R15" s="6">
        <f aca="true" t="shared" si="1" ref="R15:R24">MIN(LEN(TRIM(D15)),LEN(TRIM(E15)),LEN(TRIM(F15)))</f>
        <v>4</v>
      </c>
    </row>
    <row r="16" spans="1:18" ht="39" customHeight="1">
      <c r="A16" s="221"/>
      <c r="B16" s="222"/>
      <c r="C16" s="67" t="s">
        <v>113</v>
      </c>
      <c r="D16" s="78">
        <v>684</v>
      </c>
      <c r="E16" s="78">
        <v>1545</v>
      </c>
      <c r="F16" s="78">
        <v>2229</v>
      </c>
      <c r="G16" s="24"/>
      <c r="H16" s="79">
        <f t="shared" si="0"/>
        <v>2229</v>
      </c>
      <c r="I16" s="79">
        <f>PAGE1!F16</f>
        <v>2229</v>
      </c>
      <c r="R16" s="6">
        <f t="shared" si="1"/>
        <v>3</v>
      </c>
    </row>
    <row r="17" spans="1:18" ht="46.5" customHeight="1">
      <c r="A17" s="219" t="s">
        <v>114</v>
      </c>
      <c r="B17" s="220"/>
      <c r="C17" s="67" t="s">
        <v>148</v>
      </c>
      <c r="D17" s="78">
        <v>225</v>
      </c>
      <c r="E17" s="78">
        <v>528</v>
      </c>
      <c r="F17" s="78">
        <v>753</v>
      </c>
      <c r="G17" s="24"/>
      <c r="H17" s="79">
        <f t="shared" si="0"/>
        <v>753</v>
      </c>
      <c r="I17" s="79">
        <f>PAGE1!F17</f>
        <v>753</v>
      </c>
      <c r="R17" s="6">
        <f t="shared" si="1"/>
        <v>3</v>
      </c>
    </row>
    <row r="18" spans="1:18" ht="39.75" customHeight="1">
      <c r="A18" s="221"/>
      <c r="B18" s="222"/>
      <c r="C18" s="67" t="s">
        <v>116</v>
      </c>
      <c r="D18" s="78">
        <v>265</v>
      </c>
      <c r="E18" s="78">
        <v>595</v>
      </c>
      <c r="F18" s="78">
        <v>860</v>
      </c>
      <c r="G18" s="24"/>
      <c r="H18" s="79">
        <f t="shared" si="0"/>
        <v>860</v>
      </c>
      <c r="I18" s="79">
        <f>PAGE1!F18</f>
        <v>860</v>
      </c>
      <c r="R18" s="6">
        <f t="shared" si="1"/>
        <v>3</v>
      </c>
    </row>
    <row r="19" spans="1:18" ht="26.25" customHeight="1">
      <c r="A19" s="219" t="s">
        <v>121</v>
      </c>
      <c r="B19" s="220"/>
      <c r="C19" s="67" t="s">
        <v>117</v>
      </c>
      <c r="D19" s="78">
        <v>616</v>
      </c>
      <c r="E19" s="78">
        <v>1722</v>
      </c>
      <c r="F19" s="78">
        <v>2338</v>
      </c>
      <c r="G19" s="24"/>
      <c r="H19" s="79">
        <f t="shared" si="0"/>
        <v>2338</v>
      </c>
      <c r="I19" s="79">
        <f>PAGE1!F19</f>
        <v>2338</v>
      </c>
      <c r="R19" s="6">
        <f t="shared" si="1"/>
        <v>3</v>
      </c>
    </row>
    <row r="20" spans="1:18" ht="26.25" customHeight="1">
      <c r="A20" s="223"/>
      <c r="B20" s="224"/>
      <c r="C20" s="67" t="s">
        <v>118</v>
      </c>
      <c r="D20" s="78">
        <v>23</v>
      </c>
      <c r="E20" s="78">
        <v>53</v>
      </c>
      <c r="F20" s="78">
        <v>76</v>
      </c>
      <c r="G20" s="24"/>
      <c r="H20" s="79">
        <f t="shared" si="0"/>
        <v>76</v>
      </c>
      <c r="I20" s="79">
        <f>PAGE1!F20</f>
        <v>76</v>
      </c>
      <c r="R20" s="6">
        <f t="shared" si="1"/>
        <v>2</v>
      </c>
    </row>
    <row r="21" spans="1:18" ht="29.25" customHeight="1">
      <c r="A21" s="221"/>
      <c r="B21" s="222"/>
      <c r="C21" s="67" t="s">
        <v>119</v>
      </c>
      <c r="D21" s="78">
        <v>2</v>
      </c>
      <c r="E21" s="78">
        <v>1</v>
      </c>
      <c r="F21" s="78">
        <v>3</v>
      </c>
      <c r="G21" s="24"/>
      <c r="H21" s="79">
        <f t="shared" si="0"/>
        <v>3</v>
      </c>
      <c r="I21" s="79">
        <f>PAGE1!F21</f>
        <v>3</v>
      </c>
      <c r="R21" s="6">
        <f t="shared" si="1"/>
        <v>1</v>
      </c>
    </row>
    <row r="22" spans="1:18" ht="37.5" customHeight="1">
      <c r="A22" s="219" t="s">
        <v>120</v>
      </c>
      <c r="B22" s="220"/>
      <c r="C22" s="67" t="s">
        <v>144</v>
      </c>
      <c r="D22" s="78">
        <v>136</v>
      </c>
      <c r="E22" s="78">
        <v>370</v>
      </c>
      <c r="F22" s="78">
        <v>506</v>
      </c>
      <c r="G22" s="24"/>
      <c r="H22" s="79">
        <f t="shared" si="0"/>
        <v>506</v>
      </c>
      <c r="I22" s="79">
        <f>PAGE1!F22</f>
        <v>506</v>
      </c>
      <c r="R22" s="6">
        <f t="shared" si="1"/>
        <v>3</v>
      </c>
    </row>
    <row r="23" spans="1:9" ht="50.25" customHeight="1">
      <c r="A23" s="223"/>
      <c r="B23" s="224"/>
      <c r="C23" s="68" t="s">
        <v>145</v>
      </c>
      <c r="D23" s="78">
        <v>75</v>
      </c>
      <c r="E23" s="78">
        <v>147</v>
      </c>
      <c r="F23" s="78">
        <v>222</v>
      </c>
      <c r="G23" s="24"/>
      <c r="H23" s="79">
        <f>MAX(D23,0)+MAX(E23,0)</f>
        <v>222</v>
      </c>
      <c r="I23" s="79">
        <f>PAGE1!F23</f>
        <v>222</v>
      </c>
    </row>
    <row r="24" spans="1:18" ht="19.5" customHeight="1">
      <c r="A24" s="155" t="s">
        <v>146</v>
      </c>
      <c r="B24" s="237"/>
      <c r="C24" s="156"/>
      <c r="D24" s="78">
        <v>3110</v>
      </c>
      <c r="E24" s="78">
        <v>7264</v>
      </c>
      <c r="F24" s="78">
        <v>10374</v>
      </c>
      <c r="G24" s="24"/>
      <c r="H24" s="79">
        <f t="shared" si="0"/>
        <v>10374</v>
      </c>
      <c r="I24" s="79">
        <f>PAGE1!F24</f>
        <v>10374</v>
      </c>
      <c r="R24" s="6">
        <f t="shared" si="1"/>
        <v>4</v>
      </c>
    </row>
    <row r="25" spans="1:8" ht="12.75">
      <c r="A25" s="8"/>
      <c r="B25" s="8"/>
      <c r="C25" s="8"/>
      <c r="D25" s="8"/>
      <c r="E25" s="8"/>
      <c r="F25" s="8"/>
      <c r="G25" s="8"/>
      <c r="H25" s="8"/>
    </row>
    <row r="26" spans="1:8" ht="12.75">
      <c r="A26" s="8"/>
      <c r="B26" s="8"/>
      <c r="C26" s="8"/>
      <c r="D26" s="8"/>
      <c r="E26" s="8"/>
      <c r="F26" s="8"/>
      <c r="G26" s="8"/>
      <c r="H26" s="8"/>
    </row>
    <row r="27" spans="1:8" ht="12.75">
      <c r="A27" s="37"/>
      <c r="B27" s="8"/>
      <c r="C27" s="8"/>
      <c r="D27" s="8"/>
      <c r="E27" s="8"/>
      <c r="F27" s="8"/>
      <c r="G27" s="8"/>
      <c r="H27" s="8"/>
    </row>
    <row r="28" spans="1:8" ht="12.75">
      <c r="A28" s="8"/>
      <c r="B28" s="8"/>
      <c r="C28" s="28" t="s">
        <v>49</v>
      </c>
      <c r="D28" s="79">
        <f>MAX(D15,0)+MAX(D16,0)+MAX(D17,0)+MAX(D18,0)+MAX(D19,0)+MAX(D20,0)+MAX(D21,0)+MAX(D22,0)+MAX(D23,0)</f>
        <v>3110</v>
      </c>
      <c r="E28" s="79">
        <f>MAX(E15,0)+MAX(E16,0)+MAX(E17,0)+MAX(E18,0)+MAX(E19,0)+MAX(E20,0)+MAX(E21,0)+MAX(E22,0)+MAX(E23,0)</f>
        <v>7264</v>
      </c>
      <c r="F28" s="79">
        <f>MAX(F15,0)+MAX(F16,0)+MAX(F17,0)+MAX(F18,0)+MAX(F19,0)+MAX(F20,0)+MAX(F21,0)+MAX(F22,0)+MAX(F23,0)</f>
        <v>10374</v>
      </c>
      <c r="G28" s="8"/>
      <c r="H28" s="8"/>
    </row>
    <row r="30" spans="2:7" ht="12.75">
      <c r="B30" s="9"/>
      <c r="G30" s="9"/>
    </row>
    <row r="33" spans="7:10" ht="12.75">
      <c r="G33" s="8"/>
      <c r="J33" s="9"/>
    </row>
    <row r="34" ht="12.75">
      <c r="G34" s="38"/>
    </row>
    <row r="35" ht="12.75">
      <c r="G35" s="38"/>
    </row>
  </sheetData>
  <sheetProtection password="CDE0" sheet="1" objects="1" scenarios="1"/>
  <mergeCells count="8">
    <mergeCell ref="C10:E10"/>
    <mergeCell ref="D13:F13"/>
    <mergeCell ref="A13:C14"/>
    <mergeCell ref="A24:C24"/>
    <mergeCell ref="A22:B23"/>
    <mergeCell ref="A19:B21"/>
    <mergeCell ref="A17:B18"/>
    <mergeCell ref="A15:B16"/>
  </mergeCells>
  <conditionalFormatting sqref="D28:F28">
    <cfRule type="expression" priority="1" dxfId="0" stopIfTrue="1">
      <formula>MAX(D24,0)&lt;&gt;D28</formula>
    </cfRule>
  </conditionalFormatting>
  <conditionalFormatting sqref="H15:H24">
    <cfRule type="expression" priority="2" dxfId="0" stopIfTrue="1">
      <formula>MAX(F15,0)&lt;&gt;H15</formula>
    </cfRule>
  </conditionalFormatting>
  <conditionalFormatting sqref="I15:I24">
    <cfRule type="expression" priority="3" dxfId="1" stopIfTrue="1">
      <formula>AND(OR(I15&lt;&gt;-9,F15&lt;&gt;-9),I15&lt;&gt;F15)</formula>
    </cfRule>
  </conditionalFormatting>
  <conditionalFormatting sqref="D15:F24">
    <cfRule type="expression" priority="4" dxfId="0" stopIfTrue="1">
      <formula>LEN(TRIM(D15))=0</formula>
    </cfRule>
  </conditionalFormatting>
  <conditionalFormatting sqref="C10:E10">
    <cfRule type="expression" priority="5" dxfId="1" stopIfTrue="1">
      <formula>MIN(R15:R24)=0</formula>
    </cfRule>
  </conditionalFormatting>
  <printOptions/>
  <pageMargins left="0.8" right="0.3" top="0.9" bottom="0" header="0.5" footer="0.5"/>
  <pageSetup fitToHeight="1" fitToWidth="1" horizontalDpi="600" verticalDpi="600" orientation="landscape" scale="83" r:id="rId1"/>
  <headerFooter alignWithMargins="0">
    <oddFooter>&amp;L&amp;8
CURRENT DATE: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27.421875" style="6" customWidth="1"/>
    <col min="2" max="2" width="15.28125" style="6" customWidth="1"/>
    <col min="3" max="3" width="42.00390625" style="6" customWidth="1"/>
    <col min="4" max="6" width="12.421875" style="6" customWidth="1"/>
    <col min="7" max="7" width="14.00390625" style="6" customWidth="1"/>
    <col min="8" max="8" width="8.7109375" style="6" customWidth="1"/>
    <col min="9" max="9" width="9.00390625" style="6" customWidth="1"/>
    <col min="10" max="10" width="8.57421875" style="6" customWidth="1"/>
    <col min="11" max="11" width="8.140625" style="6" customWidth="1"/>
    <col min="12" max="12" width="5.7109375" style="6" customWidth="1"/>
    <col min="13" max="13" width="3.421875" style="6" hidden="1" customWidth="1"/>
    <col min="14" max="14" width="8.8515625" style="6" customWidth="1"/>
    <col min="15" max="16384" width="9.140625" style="6" customWidth="1"/>
  </cols>
  <sheetData>
    <row r="1" spans="1:7" s="13" customFormat="1" ht="11.25" customHeight="1">
      <c r="A1" s="149" t="s">
        <v>221</v>
      </c>
      <c r="C1" s="8"/>
      <c r="D1" s="12"/>
      <c r="E1" s="8"/>
      <c r="F1" s="8"/>
      <c r="G1" s="28" t="s">
        <v>62</v>
      </c>
    </row>
    <row r="2" spans="1:7" s="13" customFormat="1" ht="9" customHeight="1">
      <c r="A2" s="12"/>
      <c r="D2" s="29"/>
      <c r="E2" s="8"/>
      <c r="F2" s="8"/>
      <c r="G2" s="12"/>
    </row>
    <row r="3" spans="1:7" s="13" customFormat="1" ht="9" customHeight="1">
      <c r="A3" s="12"/>
      <c r="E3" s="8"/>
      <c r="F3"/>
      <c r="G3"/>
    </row>
    <row r="4" spans="1:7" s="13" customFormat="1" ht="12" customHeight="1">
      <c r="A4" s="12"/>
      <c r="B4" s="8"/>
      <c r="C4" s="29" t="s">
        <v>23</v>
      </c>
      <c r="E4" s="8"/>
      <c r="F4"/>
      <c r="G4"/>
    </row>
    <row r="5" spans="1:7" s="13" customFormat="1" ht="12" customHeight="1">
      <c r="A5" s="12"/>
      <c r="C5" s="29" t="s">
        <v>50</v>
      </c>
      <c r="E5" s="8"/>
      <c r="F5"/>
      <c r="G5"/>
    </row>
    <row r="6" spans="1:7" s="13" customFormat="1" ht="12" customHeight="1">
      <c r="A6" s="8"/>
      <c r="B6" s="12"/>
      <c r="E6" s="12"/>
      <c r="F6"/>
      <c r="G6"/>
    </row>
    <row r="7" spans="1:7" s="13" customFormat="1" ht="12" customHeight="1">
      <c r="A7" s="8"/>
      <c r="B7" s="12"/>
      <c r="C7" s="29" t="str">
        <f>PAGE1!C7</f>
        <v>Reporting Date:</v>
      </c>
      <c r="E7" s="12"/>
      <c r="F7"/>
      <c r="G7"/>
    </row>
    <row r="8" spans="1:7" s="13" customFormat="1" ht="9" customHeight="1">
      <c r="A8" s="8"/>
      <c r="B8" s="12"/>
      <c r="D8" s="8"/>
      <c r="E8" s="12"/>
      <c r="F8"/>
      <c r="G8"/>
    </row>
    <row r="9" spans="1:7" ht="9" customHeight="1">
      <c r="A9" s="8"/>
      <c r="B9" s="30"/>
      <c r="C9" s="30"/>
      <c r="D9" s="12"/>
      <c r="E9" s="12"/>
      <c r="F9"/>
      <c r="G9"/>
    </row>
    <row r="10" spans="1:8" ht="9" customHeight="1">
      <c r="A10" s="8"/>
      <c r="B10" s="30"/>
      <c r="C10" s="30"/>
      <c r="D10" s="12"/>
      <c r="F10"/>
      <c r="G10"/>
      <c r="H10" s="23"/>
    </row>
    <row r="11" ht="15" customHeight="1"/>
    <row r="12" spans="1:3" ht="15" customHeight="1">
      <c r="A12" s="110" t="s">
        <v>61</v>
      </c>
      <c r="C12" s="32"/>
    </row>
    <row r="13" spans="1:8" ht="26.25" customHeight="1">
      <c r="A13" s="238" t="s">
        <v>39</v>
      </c>
      <c r="B13" s="239"/>
      <c r="C13" s="240"/>
      <c r="D13" s="194" t="s">
        <v>164</v>
      </c>
      <c r="E13" s="195"/>
      <c r="F13" s="196"/>
      <c r="G13" s="33"/>
      <c r="H13" s="8"/>
    </row>
    <row r="14" spans="1:8" ht="15" customHeight="1">
      <c r="A14" s="241"/>
      <c r="B14" s="174"/>
      <c r="C14" s="174"/>
      <c r="D14" s="206" t="s">
        <v>189</v>
      </c>
      <c r="E14" s="206" t="s">
        <v>190</v>
      </c>
      <c r="F14" s="206" t="s">
        <v>188</v>
      </c>
      <c r="G14" s="33"/>
      <c r="H14" s="8"/>
    </row>
    <row r="15" spans="1:13" ht="15" customHeight="1">
      <c r="A15" s="241"/>
      <c r="B15" s="174"/>
      <c r="C15" s="174"/>
      <c r="D15" s="208"/>
      <c r="E15" s="208"/>
      <c r="F15" s="208"/>
      <c r="G15" s="66"/>
      <c r="H15" s="8"/>
      <c r="M15" s="6">
        <v>10</v>
      </c>
    </row>
    <row r="16" spans="1:9" ht="38.25" customHeight="1">
      <c r="A16" s="219" t="s">
        <v>111</v>
      </c>
      <c r="B16" s="220"/>
      <c r="C16" s="67" t="s">
        <v>112</v>
      </c>
      <c r="D16" s="87">
        <f>IF(MIN(PAGE8!D15,PAGE8!F15)&lt;=0,0,PAGE8!D15/PAGE8!F15)</f>
        <v>0.3200472394449365</v>
      </c>
      <c r="E16" s="87">
        <f>IF(MIN(PAGE8!E15,PAGE8!F15)&lt;=0,0,PAGE8!E15/PAGE8!F15)</f>
        <v>0.6799527605550635</v>
      </c>
      <c r="F16" s="88">
        <f>IF(PAGE8!F15&lt;=0,0,PAGE8!F15/PAGE8!F15)</f>
        <v>1</v>
      </c>
      <c r="G16" s="24"/>
      <c r="H16" s="34"/>
      <c r="I16" s="35"/>
    </row>
    <row r="17" spans="1:9" ht="39" customHeight="1">
      <c r="A17" s="221"/>
      <c r="B17" s="222"/>
      <c r="C17" s="67" t="s">
        <v>113</v>
      </c>
      <c r="D17" s="87">
        <f>IF(MIN(PAGE8!D16,PAGE8!F16)&lt;=0,0,PAGE8!D16/PAGE8!F16)</f>
        <v>0.30686406460296095</v>
      </c>
      <c r="E17" s="87">
        <f>IF(MIN(PAGE8!E16,PAGE8!F16)&lt;=0,0,PAGE8!E16/PAGE8!F16)</f>
        <v>0.693135935397039</v>
      </c>
      <c r="F17" s="88">
        <f>IF(PAGE8!F16&lt;=0,0,PAGE8!F16/PAGE8!F16)</f>
        <v>1</v>
      </c>
      <c r="G17" s="24"/>
      <c r="H17" s="34"/>
      <c r="I17" s="35"/>
    </row>
    <row r="18" spans="1:9" ht="42.75" customHeight="1">
      <c r="A18" s="219" t="s">
        <v>114</v>
      </c>
      <c r="B18" s="220"/>
      <c r="C18" s="67" t="s">
        <v>115</v>
      </c>
      <c r="D18" s="87">
        <f>IF(MIN(PAGE8!D17,PAGE8!F17)&lt;=0,0,PAGE8!D17/PAGE8!F17)</f>
        <v>0.29880478087649404</v>
      </c>
      <c r="E18" s="87">
        <f>IF(MIN(PAGE8!E17,PAGE8!F17)&lt;=0,0,PAGE8!E17/PAGE8!F17)</f>
        <v>0.701195219123506</v>
      </c>
      <c r="F18" s="88">
        <f>IF(PAGE8!F17&lt;=0,0,PAGE8!F17/PAGE8!F17)</f>
        <v>1</v>
      </c>
      <c r="G18" s="24"/>
      <c r="H18" s="34"/>
      <c r="I18" s="35"/>
    </row>
    <row r="19" spans="1:9" ht="36.75" customHeight="1">
      <c r="A19" s="221"/>
      <c r="B19" s="222"/>
      <c r="C19" s="67" t="s">
        <v>116</v>
      </c>
      <c r="D19" s="87">
        <f>IF(MIN(PAGE8!D18,PAGE8!F18)&lt;=0,0,PAGE8!D18/PAGE8!F18)</f>
        <v>0.3081395348837209</v>
      </c>
      <c r="E19" s="87">
        <f>IF(MIN(PAGE8!E18,PAGE8!F18)&lt;=0,0,PAGE8!E18/PAGE8!F18)</f>
        <v>0.6918604651162791</v>
      </c>
      <c r="F19" s="88">
        <f>IF(PAGE8!F18&lt;=0,0,PAGE8!F18/PAGE8!F18)</f>
        <v>1</v>
      </c>
      <c r="G19" s="24"/>
      <c r="H19" s="34"/>
      <c r="I19" s="35"/>
    </row>
    <row r="20" spans="1:9" ht="26.25" customHeight="1">
      <c r="A20" s="219" t="s">
        <v>121</v>
      </c>
      <c r="B20" s="220"/>
      <c r="C20" s="67" t="s">
        <v>117</v>
      </c>
      <c r="D20" s="87">
        <f>IF(MIN(PAGE8!D19,PAGE8!F19)&lt;=0,0,PAGE8!D19/PAGE8!F19)</f>
        <v>0.2634730538922156</v>
      </c>
      <c r="E20" s="87">
        <f>IF(MIN(PAGE8!E19,PAGE8!F19)&lt;=0,0,PAGE8!E19/PAGE8!F19)</f>
        <v>0.7365269461077845</v>
      </c>
      <c r="F20" s="88">
        <f>IF(PAGE8!F19&lt;=0,0,PAGE8!F19/PAGE8!F19)</f>
        <v>1</v>
      </c>
      <c r="G20" s="24"/>
      <c r="H20" s="34"/>
      <c r="I20" s="35"/>
    </row>
    <row r="21" spans="1:9" ht="26.25" customHeight="1">
      <c r="A21" s="223"/>
      <c r="B21" s="224"/>
      <c r="C21" s="67" t="s">
        <v>118</v>
      </c>
      <c r="D21" s="87">
        <f>IF(MIN(PAGE8!D20,PAGE8!F20)&lt;=0,0,PAGE8!D20/PAGE8!F20)</f>
        <v>0.3026315789473684</v>
      </c>
      <c r="E21" s="87">
        <f>IF(MIN(PAGE8!E20,PAGE8!F20)&lt;=0,0,PAGE8!E20/PAGE8!F20)</f>
        <v>0.6973684210526315</v>
      </c>
      <c r="F21" s="88">
        <f>IF(PAGE8!F20&lt;=0,0,PAGE8!F20/PAGE8!F20)</f>
        <v>1</v>
      </c>
      <c r="G21" s="24"/>
      <c r="H21" s="34"/>
      <c r="I21" s="35"/>
    </row>
    <row r="22" spans="1:9" ht="29.25" customHeight="1">
      <c r="A22" s="221"/>
      <c r="B22" s="222"/>
      <c r="C22" s="67" t="s">
        <v>119</v>
      </c>
      <c r="D22" s="87">
        <f>IF(MIN(PAGE8!D21,PAGE8!F21)&lt;=0,0,PAGE8!D21/PAGE8!F21)</f>
        <v>0.6666666666666666</v>
      </c>
      <c r="E22" s="87">
        <f>IF(MIN(PAGE8!E21,PAGE8!F21)&lt;=0,0,PAGE8!E21/PAGE8!F21)</f>
        <v>0.3333333333333333</v>
      </c>
      <c r="F22" s="88">
        <f>IF(PAGE8!F21&lt;=0,0,PAGE8!F21/PAGE8!F21)</f>
        <v>1</v>
      </c>
      <c r="G22" s="24"/>
      <c r="H22" s="34"/>
      <c r="I22" s="35"/>
    </row>
    <row r="23" spans="1:9" ht="37.5" customHeight="1">
      <c r="A23" s="219" t="s">
        <v>120</v>
      </c>
      <c r="B23" s="220"/>
      <c r="C23" s="67" t="s">
        <v>144</v>
      </c>
      <c r="D23" s="87">
        <f>IF(MIN(PAGE8!D22,PAGE8!F22)&lt;=0,0,PAGE8!D22/PAGE8!F22)</f>
        <v>0.26877470355731226</v>
      </c>
      <c r="E23" s="87">
        <f>IF(MIN(PAGE8!E22,PAGE8!F22)&lt;=0,0,PAGE8!E22/PAGE8!F22)</f>
        <v>0.7312252964426877</v>
      </c>
      <c r="F23" s="88">
        <f>IF(PAGE8!F22&lt;=0,0,PAGE8!F22/PAGE8!F22)</f>
        <v>1</v>
      </c>
      <c r="G23" s="24"/>
      <c r="H23" s="34"/>
      <c r="I23" s="35"/>
    </row>
    <row r="24" spans="1:9" ht="45.75" customHeight="1">
      <c r="A24" s="223"/>
      <c r="B24" s="224"/>
      <c r="C24" s="68" t="s">
        <v>145</v>
      </c>
      <c r="D24" s="87">
        <f>IF(MIN(PAGE8!D23,PAGE8!F23)&lt;=0,0,PAGE8!D23/PAGE8!F23)</f>
        <v>0.33783783783783783</v>
      </c>
      <c r="E24" s="87">
        <f>IF(MIN(PAGE8!E23,PAGE8!F23)&lt;=0,0,PAGE8!E23/PAGE8!F23)</f>
        <v>0.6621621621621622</v>
      </c>
      <c r="F24" s="88">
        <f>IF(PAGE8!F23&lt;=0,0,PAGE8!F23/PAGE8!F23)</f>
        <v>1</v>
      </c>
      <c r="G24" s="24"/>
      <c r="H24" s="34"/>
      <c r="I24" s="35"/>
    </row>
    <row r="25" spans="1:9" ht="19.5" customHeight="1">
      <c r="A25" s="155" t="s">
        <v>146</v>
      </c>
      <c r="B25" s="237"/>
      <c r="C25" s="156"/>
      <c r="D25" s="87">
        <f>IF(MIN(PAGE8!D24,PAGE8!F24)&lt;=0,0,PAGE8!D24/PAGE8!F24)</f>
        <v>0.29978793136687876</v>
      </c>
      <c r="E25" s="87">
        <f>IF(MIN(PAGE8!E24,PAGE8!F24)&lt;=0,0,PAGE8!E24/PAGE8!F24)</f>
        <v>0.7002120686331212</v>
      </c>
      <c r="F25" s="88">
        <f>IF(PAGE8!F24&lt;=0,0,PAGE8!F24/PAGE8!F24)</f>
        <v>1</v>
      </c>
      <c r="G25" s="24"/>
      <c r="H25" s="34"/>
      <c r="I25" s="35"/>
    </row>
    <row r="26" ht="12.75">
      <c r="A26" s="8"/>
    </row>
    <row r="27" ht="12.75">
      <c r="A27" s="26" t="s">
        <v>157</v>
      </c>
    </row>
    <row r="28" ht="12.75">
      <c r="A28" s="8"/>
    </row>
    <row r="29" ht="12.75">
      <c r="A29" s="37"/>
    </row>
    <row r="31" spans="2:7" ht="12.75">
      <c r="B31" s="9"/>
      <c r="G31" s="9"/>
    </row>
    <row r="34" spans="7:10" ht="12.75">
      <c r="G34" s="8"/>
      <c r="J34" s="9"/>
    </row>
    <row r="35" ht="12.75">
      <c r="G35" s="38"/>
    </row>
    <row r="36" ht="12.75">
      <c r="G36" s="38"/>
    </row>
  </sheetData>
  <sheetProtection password="CDE0" sheet="1" objects="1" scenarios="1"/>
  <mergeCells count="10">
    <mergeCell ref="A16:B17"/>
    <mergeCell ref="D13:F13"/>
    <mergeCell ref="A13:C15"/>
    <mergeCell ref="A25:C25"/>
    <mergeCell ref="A23:B24"/>
    <mergeCell ref="A20:B22"/>
    <mergeCell ref="A18:B19"/>
    <mergeCell ref="F14:F15"/>
    <mergeCell ref="E14:E15"/>
    <mergeCell ref="D14:D15"/>
  </mergeCells>
  <printOptions/>
  <pageMargins left="0.8" right="0.3" top="0.9" bottom="0" header="0.5" footer="0.5"/>
  <pageSetup fitToHeight="1" fitToWidth="1" horizontalDpi="600" verticalDpi="600" orientation="landscape" scale="81" r:id="rId1"/>
  <headerFooter alignWithMargins="0">
    <oddFooter>&amp;L&amp;8
CURRENT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SCHRACK_B</dc:creator>
  <cp:keywords/>
  <dc:description/>
  <cp:lastModifiedBy>Cynthia Garton</cp:lastModifiedBy>
  <cp:lastPrinted>2016-04-06T23:09:11Z</cp:lastPrinted>
  <dcterms:created xsi:type="dcterms:W3CDTF">1998-03-10T19:08:18Z</dcterms:created>
  <dcterms:modified xsi:type="dcterms:W3CDTF">2016-04-06T23:09:48Z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>Legacy</vt:lpwstr>
  </property>
  <property fmtid="{D5CDD505-2E9C-101B-9397-08002B2CF9AE}" pid="4" name="display_urn:schemas-microsoft-com:office:office#Edit">
    <vt:lpwstr>Mariana Turnbull</vt:lpwstr>
  </property>
  <property fmtid="{D5CDD505-2E9C-101B-9397-08002B2CF9AE}" pid="5" name="display_urn:schemas-microsoft-com:office:office#Auth">
    <vt:lpwstr>Mindy Cordsen</vt:lpwstr>
  </property>
</Properties>
</file>