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29010" windowHeight="14790"/>
  </bookViews>
  <sheets>
    <sheet name="About" sheetId="3" r:id="rId1"/>
    <sheet name="Definitions" sheetId="2" r:id="rId2"/>
    <sheet name="FY 2016 FR-3 Summary"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5" i="1" l="1"/>
  <c r="S57" i="1" l="1"/>
  <c r="R65" i="1" l="1"/>
  <c r="Q65" i="1"/>
  <c r="O65" i="1"/>
  <c r="L65" i="1"/>
  <c r="K65" i="1"/>
  <c r="J65" i="1"/>
  <c r="I65" i="1"/>
  <c r="H65" i="1"/>
  <c r="G65" i="1"/>
  <c r="S61" i="1"/>
  <c r="U61" i="1" s="1"/>
  <c r="P61" i="1"/>
  <c r="M61" i="1"/>
  <c r="S60" i="1"/>
  <c r="U60" i="1" s="1"/>
  <c r="P60" i="1"/>
  <c r="M60" i="1"/>
  <c r="S59" i="1"/>
  <c r="U59" i="1" s="1"/>
  <c r="P59" i="1"/>
  <c r="M59" i="1"/>
  <c r="S58" i="1"/>
  <c r="U58" i="1" s="1"/>
  <c r="P58" i="1"/>
  <c r="M58" i="1"/>
  <c r="U57" i="1"/>
  <c r="P57" i="1"/>
  <c r="M57" i="1"/>
  <c r="S56" i="1"/>
  <c r="U56" i="1" s="1"/>
  <c r="P56" i="1"/>
  <c r="M56" i="1"/>
  <c r="S54" i="1"/>
  <c r="U54" i="1" s="1"/>
  <c r="P54" i="1"/>
  <c r="M54" i="1"/>
  <c r="S53" i="1"/>
  <c r="U53" i="1" s="1"/>
  <c r="P53" i="1"/>
  <c r="M53" i="1"/>
  <c r="S52" i="1"/>
  <c r="U52" i="1" s="1"/>
  <c r="P52" i="1"/>
  <c r="M52" i="1"/>
  <c r="S51" i="1"/>
  <c r="U51" i="1" s="1"/>
  <c r="P51" i="1"/>
  <c r="M51" i="1"/>
  <c r="S50" i="1"/>
  <c r="U50" i="1" s="1"/>
  <c r="P50" i="1"/>
  <c r="M50" i="1"/>
  <c r="S49" i="1"/>
  <c r="U49" i="1" s="1"/>
  <c r="P49" i="1"/>
  <c r="M49" i="1"/>
  <c r="S48" i="1"/>
  <c r="U48" i="1" s="1"/>
  <c r="P48" i="1"/>
  <c r="M48" i="1"/>
  <c r="S22" i="1"/>
  <c r="U22" i="1" s="1"/>
  <c r="P22" i="1"/>
  <c r="M22" i="1"/>
  <c r="S47" i="1"/>
  <c r="U47" i="1" s="1"/>
  <c r="P47" i="1"/>
  <c r="M47" i="1"/>
  <c r="S46" i="1"/>
  <c r="U46" i="1" s="1"/>
  <c r="P46" i="1"/>
  <c r="M46" i="1"/>
  <c r="S45" i="1"/>
  <c r="U45" i="1" s="1"/>
  <c r="P45" i="1"/>
  <c r="M45" i="1"/>
  <c r="S44" i="1"/>
  <c r="U44" i="1" s="1"/>
  <c r="P44" i="1"/>
  <c r="M44" i="1"/>
  <c r="S43" i="1"/>
  <c r="U43" i="1" s="1"/>
  <c r="P43" i="1"/>
  <c r="M43" i="1"/>
  <c r="S42" i="1"/>
  <c r="U42" i="1" s="1"/>
  <c r="P42" i="1"/>
  <c r="M42" i="1"/>
  <c r="S41" i="1"/>
  <c r="U41" i="1" s="1"/>
  <c r="P41" i="1"/>
  <c r="M41" i="1"/>
  <c r="S40" i="1"/>
  <c r="U40" i="1" s="1"/>
  <c r="P40" i="1"/>
  <c r="M40" i="1"/>
  <c r="S39" i="1"/>
  <c r="U39" i="1" s="1"/>
  <c r="P39" i="1"/>
  <c r="M39" i="1"/>
  <c r="S38" i="1"/>
  <c r="U38" i="1" s="1"/>
  <c r="P38" i="1"/>
  <c r="M38" i="1"/>
  <c r="S37" i="1"/>
  <c r="U37" i="1" s="1"/>
  <c r="P37" i="1"/>
  <c r="M37" i="1"/>
  <c r="S36" i="1"/>
  <c r="U36" i="1" s="1"/>
  <c r="P36" i="1"/>
  <c r="M36" i="1"/>
  <c r="S35" i="1"/>
  <c r="U35" i="1" s="1"/>
  <c r="P35" i="1"/>
  <c r="M35" i="1"/>
  <c r="S34" i="1"/>
  <c r="U34" i="1" s="1"/>
  <c r="P34" i="1"/>
  <c r="M34" i="1"/>
  <c r="S33" i="1"/>
  <c r="U33" i="1" s="1"/>
  <c r="P33" i="1"/>
  <c r="M33" i="1"/>
  <c r="S55" i="1"/>
  <c r="U55" i="1" s="1"/>
  <c r="P55" i="1"/>
  <c r="M55" i="1"/>
  <c r="S32" i="1"/>
  <c r="U32" i="1" s="1"/>
  <c r="P32" i="1"/>
  <c r="M32" i="1"/>
  <c r="S31" i="1"/>
  <c r="U31" i="1" s="1"/>
  <c r="P31" i="1"/>
  <c r="M31" i="1"/>
  <c r="S30" i="1"/>
  <c r="U30" i="1" s="1"/>
  <c r="P30" i="1"/>
  <c r="M30" i="1"/>
  <c r="S29" i="1"/>
  <c r="U29" i="1" s="1"/>
  <c r="P29" i="1"/>
  <c r="M29" i="1"/>
  <c r="S28" i="1"/>
  <c r="U28" i="1" s="1"/>
  <c r="P28" i="1"/>
  <c r="M28" i="1"/>
  <c r="S27" i="1"/>
  <c r="U27" i="1" s="1"/>
  <c r="P27" i="1"/>
  <c r="M27" i="1"/>
  <c r="S26" i="1"/>
  <c r="U26" i="1" s="1"/>
  <c r="P26" i="1"/>
  <c r="M26" i="1"/>
  <c r="S25" i="1"/>
  <c r="U25" i="1" s="1"/>
  <c r="P25" i="1"/>
  <c r="M25" i="1"/>
  <c r="S24" i="1"/>
  <c r="U24" i="1" s="1"/>
  <c r="P24" i="1"/>
  <c r="M24" i="1"/>
  <c r="S23" i="1"/>
  <c r="U23" i="1" s="1"/>
  <c r="P23" i="1"/>
  <c r="M23" i="1"/>
  <c r="S21" i="1"/>
  <c r="U21" i="1" s="1"/>
  <c r="P21" i="1"/>
  <c r="M21" i="1"/>
  <c r="S20" i="1"/>
  <c r="U20" i="1" s="1"/>
  <c r="P20" i="1"/>
  <c r="M20" i="1"/>
  <c r="S19" i="1"/>
  <c r="U19" i="1" s="1"/>
  <c r="P19" i="1"/>
  <c r="M19" i="1"/>
  <c r="S18" i="1"/>
  <c r="U18" i="1" s="1"/>
  <c r="P18" i="1"/>
  <c r="M18" i="1"/>
  <c r="S17" i="1"/>
  <c r="U17" i="1" s="1"/>
  <c r="P17" i="1"/>
  <c r="M17" i="1"/>
  <c r="S16" i="1"/>
  <c r="U16" i="1" s="1"/>
  <c r="P16" i="1"/>
  <c r="M16" i="1"/>
  <c r="S15" i="1"/>
  <c r="U15" i="1" s="1"/>
  <c r="P15" i="1"/>
  <c r="M15" i="1"/>
  <c r="S14" i="1"/>
  <c r="U14" i="1" s="1"/>
  <c r="P14" i="1"/>
  <c r="M14" i="1"/>
  <c r="S13" i="1"/>
  <c r="U13" i="1" s="1"/>
  <c r="P13" i="1"/>
  <c r="M13" i="1"/>
  <c r="S12" i="1"/>
  <c r="U12" i="1" s="1"/>
  <c r="P12" i="1"/>
  <c r="M12" i="1"/>
  <c r="S11" i="1"/>
  <c r="U11" i="1" s="1"/>
  <c r="P11" i="1"/>
  <c r="M11" i="1"/>
  <c r="S10" i="1"/>
  <c r="U10" i="1" s="1"/>
  <c r="P10" i="1"/>
  <c r="M10" i="1"/>
  <c r="S9" i="1"/>
  <c r="U9" i="1" s="1"/>
  <c r="P9" i="1"/>
  <c r="M9" i="1"/>
  <c r="S8" i="1"/>
  <c r="U8" i="1" s="1"/>
  <c r="P8" i="1"/>
  <c r="M8" i="1"/>
  <c r="S7" i="1"/>
  <c r="U7" i="1" s="1"/>
  <c r="P7" i="1"/>
  <c r="M7" i="1"/>
  <c r="S6" i="1"/>
  <c r="U6" i="1" s="1"/>
  <c r="P6" i="1"/>
  <c r="M6" i="1"/>
  <c r="S3" i="1"/>
  <c r="U3" i="1" s="1"/>
  <c r="P3" i="1"/>
  <c r="M3" i="1"/>
  <c r="S5" i="1"/>
  <c r="U5" i="1" s="1"/>
  <c r="P5" i="1"/>
  <c r="M5" i="1"/>
  <c r="S4" i="1"/>
  <c r="U4" i="1" s="1"/>
  <c r="P4" i="1"/>
  <c r="M4" i="1"/>
  <c r="S2" i="1"/>
  <c r="U2" i="1" s="1"/>
  <c r="P2" i="1"/>
  <c r="M2" i="1"/>
  <c r="S65" i="1" l="1"/>
  <c r="U65" i="1" s="1"/>
  <c r="P65" i="1"/>
  <c r="M65" i="1"/>
</calcChain>
</file>

<file path=xl/comments1.xml><?xml version="1.0" encoding="utf-8"?>
<comments xmlns="http://schemas.openxmlformats.org/spreadsheetml/2006/main">
  <authors>
    <author>SANNA Paulos</author>
  </authors>
  <commentList>
    <comment ref="B16" authorId="0" shapeId="0">
      <text>
        <r>
          <rPr>
            <b/>
            <sz val="9"/>
            <color indexed="81"/>
            <rFont val="Tahoma"/>
            <family val="2"/>
          </rPr>
          <t>SANNA Paulos:</t>
        </r>
        <r>
          <rPr>
            <sz val="9"/>
            <color indexed="81"/>
            <rFont val="Tahoma"/>
            <family val="2"/>
          </rPr>
          <t xml:space="preserve">
Stacey:
I have added 'rural' to both Type A and Type B hospital definitions to stress that CAHs are rural hospitals.  I hope this helps to know which ones they are.</t>
        </r>
      </text>
    </comment>
  </commentList>
</comments>
</file>

<file path=xl/sharedStrings.xml><?xml version="1.0" encoding="utf-8"?>
<sst xmlns="http://schemas.openxmlformats.org/spreadsheetml/2006/main" count="371" uniqueCount="132">
  <si>
    <t>Hospital Name</t>
  </si>
  <si>
    <r>
      <t>Hospital Type</t>
    </r>
    <r>
      <rPr>
        <b/>
        <sz val="11"/>
        <color theme="1"/>
        <rFont val="Calibri"/>
        <family val="2"/>
      </rPr>
      <t>¹</t>
    </r>
  </si>
  <si>
    <t>Fiscal Year End Day</t>
  </si>
  <si>
    <t>2015 Fiscal Year Period</t>
  </si>
  <si>
    <r>
      <t>Gross Hospital Patient Revenue</t>
    </r>
    <r>
      <rPr>
        <b/>
        <sz val="11"/>
        <color theme="1"/>
        <rFont val="Calibri"/>
        <family val="2"/>
      </rPr>
      <t>³</t>
    </r>
  </si>
  <si>
    <r>
      <t>Net Patient Revenue</t>
    </r>
    <r>
      <rPr>
        <b/>
        <sz val="11"/>
        <color theme="1"/>
        <rFont val="Calibri"/>
        <family val="2"/>
      </rPr>
      <t>³</t>
    </r>
  </si>
  <si>
    <r>
      <t>Other Operating Revenue</t>
    </r>
    <r>
      <rPr>
        <b/>
        <sz val="11"/>
        <color theme="1"/>
        <rFont val="Calibri"/>
        <family val="2"/>
      </rPr>
      <t>³</t>
    </r>
  </si>
  <si>
    <t>Total Operating Revenue</t>
  </si>
  <si>
    <t>Total Operating Expense</t>
  </si>
  <si>
    <t>Operating Income</t>
  </si>
  <si>
    <t>Operating Margin</t>
  </si>
  <si>
    <t>Net Income</t>
  </si>
  <si>
    <t>Total Margin</t>
  </si>
  <si>
    <t>Charity Care</t>
  </si>
  <si>
    <t>Bad Debt</t>
  </si>
  <si>
    <t>Total Uncompensated Care</t>
  </si>
  <si>
    <t>Adventist Medical Center</t>
  </si>
  <si>
    <t>DRG</t>
  </si>
  <si>
    <t>12/31</t>
  </si>
  <si>
    <t>Asante Rogue Regional Medical Center</t>
  </si>
  <si>
    <t>9/30</t>
  </si>
  <si>
    <t>Asante Three Rivers Medical Center</t>
  </si>
  <si>
    <t>Asante Ashland Community Hospital</t>
  </si>
  <si>
    <t>B</t>
  </si>
  <si>
    <t>Bay Area Hospital</t>
  </si>
  <si>
    <t>6/30</t>
  </si>
  <si>
    <t>Blue Mountain Hospital</t>
  </si>
  <si>
    <t>A</t>
  </si>
  <si>
    <t>Columbia Memorial Hospital</t>
  </si>
  <si>
    <t>Coquille Valley Hospital</t>
  </si>
  <si>
    <t>Curry General Hospital</t>
  </si>
  <si>
    <t>Good Samaritan Regional Medical Center</t>
  </si>
  <si>
    <t>Good Shepherd Medical Center</t>
  </si>
  <si>
    <t>Grande Ronde Hospital</t>
  </si>
  <si>
    <t>4/30</t>
  </si>
  <si>
    <t>Harney District Hospital</t>
  </si>
  <si>
    <t>N/A</t>
  </si>
  <si>
    <t>Kaiser Westside Medical Center</t>
  </si>
  <si>
    <t>Lake District Hospital</t>
  </si>
  <si>
    <t>Legacy Emanuel Medical Center</t>
  </si>
  <si>
    <t>3/31</t>
  </si>
  <si>
    <t>Legacy Good Samaritan Medical Center</t>
  </si>
  <si>
    <t>Legacy Meridian Park Medical Center</t>
  </si>
  <si>
    <t>Legacy Mt. Hood Medical Center</t>
  </si>
  <si>
    <t>Lower Umpqua Hospital</t>
  </si>
  <si>
    <t>McKenzie-Willamette Medical Center</t>
  </si>
  <si>
    <t>Mercy Medical Center</t>
  </si>
  <si>
    <t>OHSU Hospital</t>
  </si>
  <si>
    <t>PeaceHealth Cottage Grove Community Hospital</t>
  </si>
  <si>
    <t>PeaceHealth Peace Harbor Hospital</t>
  </si>
  <si>
    <t>PeaceHealth Sacred Heart-Riverbend</t>
  </si>
  <si>
    <t>PeaceHealth Sacred Heart-University District</t>
  </si>
  <si>
    <t>Pioneer Memorial Hospital-Heppner</t>
  </si>
  <si>
    <t>Providence Hood River Memorial Hospital</t>
  </si>
  <si>
    <t>Providence Medford Medical Center</t>
  </si>
  <si>
    <t>Providence Milwaukie Hospital</t>
  </si>
  <si>
    <t>Providence Newberg Medical Center</t>
  </si>
  <si>
    <t>Providence Portland Medical Center</t>
  </si>
  <si>
    <t>Providence Seaside Hospital</t>
  </si>
  <si>
    <t>Providence St. Vincent Medical Center</t>
  </si>
  <si>
    <t>Providence Willamette Falls Medical Center</t>
  </si>
  <si>
    <t>Samaritan Albany General Hospital</t>
  </si>
  <si>
    <t>Samaritan Lebanon Community Hospital</t>
  </si>
  <si>
    <t>Samaritan North Lincoln Hospital</t>
  </si>
  <si>
    <t>Samaritan Pacific Communities Hospital</t>
  </si>
  <si>
    <t>Santiam Memorial Hospital</t>
  </si>
  <si>
    <r>
      <t>Shriner's Hospitals for Children - Portland</t>
    </r>
    <r>
      <rPr>
        <sz val="11"/>
        <color theme="1"/>
        <rFont val="Calibri"/>
        <family val="2"/>
      </rPr>
      <t>⁴</t>
    </r>
  </si>
  <si>
    <t>Sky Lakes Medical Center</t>
  </si>
  <si>
    <t>Southern Coos Hospital and Health Center</t>
  </si>
  <si>
    <t>St. Alphonsus Medical Center-Baker City</t>
  </si>
  <si>
    <t>St. Alphonsus Medical Center-Ontario</t>
  </si>
  <si>
    <t>St. Anthony Hospital</t>
  </si>
  <si>
    <t>St. Charles Medical Center-Bend</t>
  </si>
  <si>
    <t>St. Charles Medical Center-Madras</t>
  </si>
  <si>
    <t>St. Charles Medical Center-Redmond</t>
  </si>
  <si>
    <t>Tillamook Regional Medical Center</t>
  </si>
  <si>
    <t>Wallowa Memorial Hospital</t>
  </si>
  <si>
    <t>All hospitals</t>
  </si>
  <si>
    <t>Definitions</t>
  </si>
  <si>
    <t>Gross Hospital Patient Revenue</t>
  </si>
  <si>
    <t>A calculation of the total revenue that would be generated by patient care activities if the hospital received payments equal to its retail rates or "charges" for all services provided. Typically, these retail rates are higher than what is actually paid by public and private insurers.</t>
  </si>
  <si>
    <t>Net Patient Revenue</t>
  </si>
  <si>
    <t>Net Patient Revenue (NPR) represents the amount a hospital expects to receive for services after accounting for contractual allowances to third party payers and for uncompensated care. This basic patient service revenue equation is:  NPR = Gross Patient Revenue -Contractual allowances-Uncompensated care</t>
  </si>
  <si>
    <t>Other Operating Revenue</t>
  </si>
  <si>
    <t>Revenue received from hospital operations that are not patient care. Examples include revenue from the operation of gift shops, cafeterias, or parking structures.</t>
  </si>
  <si>
    <t>All expenses associated with the operation of the hospital, such as salaries, employee benefits, purchased services, supplies, professional fees, and insurance.</t>
  </si>
  <si>
    <t>The operating profit or loss, calculated as total operating revenue minus total operating expense.</t>
  </si>
  <si>
    <t>Net Non-operating Revenue (Expense)</t>
  </si>
  <si>
    <t>Revenues or expenses that are peripheral transactions outside of a hospital's daily activities, such as investments and tax revenues.</t>
  </si>
  <si>
    <t>Uncompensated Care</t>
  </si>
  <si>
    <t>The total of charity care and bad debt charges. It measures the total amount of care a hospital provides without receiving payment.</t>
  </si>
  <si>
    <t>Hospital Fiscal Year</t>
  </si>
  <si>
    <t>Hospital Type</t>
  </si>
  <si>
    <r>
      <t>Hospital Fiscal Year</t>
    </r>
    <r>
      <rPr>
        <b/>
        <sz val="11"/>
        <color theme="1"/>
        <rFont val="Calibri"/>
        <family val="2"/>
      </rPr>
      <t>²</t>
    </r>
  </si>
  <si>
    <t xml:space="preserve">N/A = Not available. </t>
  </si>
  <si>
    <t>The sum of net patient revenue and other operating revenue.  It does not include investments or tax credits.</t>
  </si>
  <si>
    <t>The total amount of health care services, based on full, established charges, provided to patients who are determined by the hospital to be unable to pay for the cost of services. It measures services a hospital agrees to provide free of charge or at a significantly reduced rate to eligible patients. It also generally indicates need in the area surrounding the hospital.</t>
  </si>
  <si>
    <t>The unpaid obligation for care, based on a hospital's full, established charges, for which a hospital expects payment but is unable to collect.</t>
  </si>
  <si>
    <r>
      <t xml:space="preserve">Total profit or loss, including operating revenues and expenses </t>
    </r>
    <r>
      <rPr>
        <i/>
        <sz val="10"/>
        <color indexed="8"/>
        <rFont val="Calibri"/>
        <family val="2"/>
      </rPr>
      <t>as well as</t>
    </r>
    <r>
      <rPr>
        <sz val="10"/>
        <color indexed="8"/>
        <rFont val="Calibri"/>
        <family val="2"/>
      </rPr>
      <t xml:space="preserve"> non-operating gains and losses.</t>
    </r>
  </si>
  <si>
    <t>A twelve month time period that a hospital/health system has designated as its financial year.  For some hospitals/health systems, this may not align with the calendar year and also may be different from the time period for the fiscal years of other hospitals. However, all hospitals in a given Health System share the same fiscal year period. Therefore, data representing different time periods may not  be comparable.</t>
  </si>
  <si>
    <r>
      <t xml:space="preserve">A DRG hospital is typically a large, urban hospital that receives Medicare and Medicaid payments based on the prospective Diagnostic Related Groups (DRG) system. A Type A hospital is a small </t>
    </r>
    <r>
      <rPr>
        <sz val="10"/>
        <color rgb="FF0070C0"/>
        <rFont val="Calibri"/>
        <family val="2"/>
        <scheme val="minor"/>
      </rPr>
      <t>rural</t>
    </r>
    <r>
      <rPr>
        <sz val="10"/>
        <color theme="1"/>
        <rFont val="Calibri"/>
        <family val="2"/>
        <scheme val="minor"/>
      </rPr>
      <t xml:space="preserve"> hospital with fewer than 50 beds, located more than 30 miles from another hospital.  A Type B hospital is a small </t>
    </r>
    <r>
      <rPr>
        <sz val="10"/>
        <color rgb="FF0070C0"/>
        <rFont val="Calibri"/>
        <family val="2"/>
        <scheme val="minor"/>
      </rPr>
      <t>rural</t>
    </r>
    <r>
      <rPr>
        <sz val="10"/>
        <color theme="1"/>
        <rFont val="Calibri"/>
        <family val="2"/>
        <scheme val="minor"/>
      </rPr>
      <t xml:space="preserve"> hospital with fewer than 50 beds, located within 30 miles of another hospital.  Out of the 32 Type A and Type B rural hospitals in Oregon, 25 are designated as CAH, Critical Access Hospitals. </t>
    </r>
  </si>
  <si>
    <t>Total Margin (TM) measures the overall financial performance of a hospital.  It is calculated as the ratio of net income divided by operating revenue and non-operating revenue (expense) combined.  TM = Net income/(operating revenue plus non-operating revenue (expense)).</t>
  </si>
  <si>
    <t>Operating margin (OM) is calculated as operating income divided by total operating revenue. If total operating revenue exceeds total operating expense, the ratio will be positive and the hospital is operating at a profit. If operating revenue is less than operating expenses, the hospital is operating at a loss.  OM = (Operating Revenue - Operating Expense)/ Operating Revenue.</t>
  </si>
  <si>
    <r>
      <t>Mid-Columbia Medical Center</t>
    </r>
    <r>
      <rPr>
        <sz val="11"/>
        <color theme="1"/>
        <rFont val="Calibri"/>
        <family val="2"/>
      </rPr>
      <t>⁵</t>
    </r>
  </si>
  <si>
    <t>⁴Became a DRG hospital on January 28, 2011 and started to submit financial report in fiscal year 2014.</t>
  </si>
  <si>
    <t>Kaiser Sunnyside Medical Center</t>
  </si>
  <si>
    <t>St. Charles Medical Center-Prineville</t>
  </si>
  <si>
    <t>¹ Details in Definitions tab.</t>
  </si>
  <si>
    <t>² Details in Definitions tab.</t>
  </si>
  <si>
    <t>1/1/2016-12/31/2016</t>
  </si>
  <si>
    <t>10/1/2015-9/30/2016</t>
  </si>
  <si>
    <t>7/1/2015-6/30/2016</t>
  </si>
  <si>
    <t>5/1/2015-4/30/2016</t>
  </si>
  <si>
    <t>4/1/2015-3/31/2016</t>
  </si>
  <si>
    <t>2015 Uncompensated Care</t>
  </si>
  <si>
    <t>Uncompensated Care Change from 2015 to 2016</t>
  </si>
  <si>
    <t>Data Source:  FR-3 forms based on audited financial statements submitted to OHA by hospitals for fiscal year 2016.</t>
  </si>
  <si>
    <r>
      <t>Legacy Silverton Medical Center</t>
    </r>
    <r>
      <rPr>
        <sz val="11"/>
        <color theme="1"/>
        <rFont val="Calibri"/>
        <family val="2"/>
      </rPr>
      <t>⁵</t>
    </r>
  </si>
  <si>
    <t>⁵Data are not corroborated with the audited financial statement.</t>
  </si>
  <si>
    <t>³ Kaiser Health System does not report this data item.</t>
  </si>
  <si>
    <r>
      <t>Willamette Valley Medical Center</t>
    </r>
    <r>
      <rPr>
        <sz val="11"/>
        <color theme="1"/>
        <rFont val="Calibri"/>
        <family val="2"/>
      </rPr>
      <t>⁶</t>
    </r>
  </si>
  <si>
    <r>
      <t>Tuality Healthcare</t>
    </r>
    <r>
      <rPr>
        <sz val="11"/>
        <color theme="1"/>
        <rFont val="Calibri"/>
        <family val="2"/>
      </rPr>
      <t>⁷</t>
    </r>
  </si>
  <si>
    <r>
      <t>West Valley Community Hospital</t>
    </r>
    <r>
      <rPr>
        <sz val="11"/>
        <color theme="1"/>
        <rFont val="Calibri"/>
        <family val="2"/>
      </rPr>
      <t>⁷</t>
    </r>
  </si>
  <si>
    <r>
      <t>Salem Hospital</t>
    </r>
    <r>
      <rPr>
        <sz val="11"/>
        <color theme="1"/>
        <rFont val="Calibri"/>
        <family val="2"/>
      </rPr>
      <t>⁷</t>
    </r>
  </si>
  <si>
    <t xml:space="preserve">⁷Due to a fiscal year period change, includes July-September 2015 data from 2015 report to ensure 12 months' worth of information.  </t>
  </si>
  <si>
    <t xml:space="preserve">⁶Due to a change in reporting method since fiscal year 2014, data for prior years are comparable.  </t>
  </si>
  <si>
    <t>NO</t>
  </si>
  <si>
    <t>YES</t>
  </si>
  <si>
    <t xml:space="preserve">Critical Access Hospitals (CAHs) “Critical Access Hospital” is a designation given to certain rural hospitals by the Centers for Medicare and Medicaid Services (CMS) to remain open 24/7 even though they operate at a financial loss. This designation was created by Congress in the 1997  in response to a string of hospital closures in the 1980s and early 1990s.  CMS compensates CAHs for the financial loss. </t>
  </si>
  <si>
    <t>Crtical Access Hospitals (CAHs)</t>
  </si>
  <si>
    <r>
      <t>Critical Access Hospital</t>
    </r>
    <r>
      <rPr>
        <b/>
        <sz val="11"/>
        <color theme="1"/>
        <rFont val="Calibri"/>
        <family val="2"/>
      </rPr>
      <t>⁸</t>
    </r>
  </si>
  <si>
    <t>⁸Details in Definitions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</si>
</sst>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
    <numFmt numFmtId="165" formatCode="0.0%"/>
    <numFmt numFmtId="166"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rgb="FF000000"/>
      <name val="Calibri"/>
      <family val="2"/>
    </font>
    <font>
      <sz val="11"/>
      <color theme="1"/>
      <name val="Calibri"/>
      <family val="2"/>
    </font>
    <font>
      <b/>
      <sz val="10"/>
      <color theme="1"/>
      <name val="Calibri"/>
      <family val="2"/>
      <scheme val="minor"/>
    </font>
    <font>
      <sz val="10"/>
      <color theme="1"/>
      <name val="Calibri"/>
      <family val="2"/>
      <scheme val="minor"/>
    </font>
    <font>
      <i/>
      <sz val="10"/>
      <color indexed="8"/>
      <name val="Calibri"/>
      <family val="2"/>
    </font>
    <font>
      <sz val="10"/>
      <color indexed="8"/>
      <name val="Calibri"/>
      <family val="2"/>
    </font>
    <font>
      <sz val="9"/>
      <color indexed="81"/>
      <name val="Tahoma"/>
      <family val="2"/>
    </font>
    <font>
      <b/>
      <sz val="9"/>
      <color indexed="81"/>
      <name val="Tahoma"/>
      <family val="2"/>
    </font>
    <font>
      <sz val="10"/>
      <color rgb="FF0070C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rgb="FFD0D7E5"/>
      </left>
      <right style="thin">
        <color rgb="FFD0D7E5"/>
      </right>
      <top style="thin">
        <color rgb="FFD0D7E5"/>
      </top>
      <bottom style="thin">
        <color rgb="FFD0D7E5"/>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2" fillId="0" borderId="0" xfId="0" applyFont="1"/>
    <xf numFmtId="0" fontId="2" fillId="0" borderId="0" xfId="0" applyFont="1" applyAlignment="1">
      <alignment horizontal="center" wrapText="1"/>
    </xf>
    <xf numFmtId="1" fontId="0" fillId="0" borderId="0" xfId="0" applyNumberFormat="1" applyAlignment="1">
      <alignment horizontal="center"/>
    </xf>
    <xf numFmtId="0" fontId="4" fillId="0" borderId="1" xfId="0" applyFont="1" applyFill="1" applyBorder="1" applyAlignment="1" applyProtection="1">
      <alignment horizontal="center" vertical="center" wrapText="1"/>
    </xf>
    <xf numFmtId="2" fontId="0" fillId="0" borderId="0" xfId="0" applyNumberFormat="1" applyAlignment="1">
      <alignment horizontal="center"/>
    </xf>
    <xf numFmtId="164" fontId="0" fillId="0" borderId="0" xfId="1" applyNumberFormat="1" applyFont="1" applyAlignment="1">
      <alignment wrapText="1"/>
    </xf>
    <xf numFmtId="164" fontId="0" fillId="0" borderId="0" xfId="1" applyNumberFormat="1" applyFont="1"/>
    <xf numFmtId="165" fontId="0" fillId="0" borderId="0" xfId="2" applyNumberFormat="1" applyFont="1" applyAlignment="1">
      <alignment vertical="center"/>
    </xf>
    <xf numFmtId="164" fontId="0" fillId="0" borderId="0" xfId="0" applyNumberFormat="1" applyAlignment="1">
      <alignment vertical="center"/>
    </xf>
    <xf numFmtId="164" fontId="5" fillId="0" borderId="1" xfId="0" applyNumberFormat="1" applyFont="1" applyFill="1" applyBorder="1" applyAlignment="1" applyProtection="1">
      <alignment vertical="center" wrapText="1"/>
    </xf>
    <xf numFmtId="164" fontId="0" fillId="0" borderId="0" xfId="0" applyNumberFormat="1"/>
    <xf numFmtId="165" fontId="0" fillId="0" borderId="0" xfId="2" applyNumberFormat="1" applyFont="1"/>
    <xf numFmtId="164" fontId="0" fillId="0" borderId="0" xfId="1" applyNumberFormat="1" applyFont="1" applyAlignment="1">
      <alignment horizontal="center" wrapText="1"/>
    </xf>
    <xf numFmtId="164" fontId="0" fillId="0" borderId="0" xfId="1" applyNumberFormat="1" applyFont="1" applyAlignment="1">
      <alignment vertical="center" wrapText="1"/>
    </xf>
    <xf numFmtId="165" fontId="0" fillId="0" borderId="0" xfId="2" applyNumberFormat="1" applyFont="1" applyAlignment="1">
      <alignment vertical="center" wrapText="1"/>
    </xf>
    <xf numFmtId="164" fontId="0" fillId="0" borderId="0" xfId="0" applyNumberFormat="1" applyAlignment="1">
      <alignment vertical="center" wrapText="1"/>
    </xf>
    <xf numFmtId="0" fontId="0" fillId="0" borderId="0" xfId="0" applyAlignment="1">
      <alignment vertical="center" wrapText="1"/>
    </xf>
    <xf numFmtId="164" fontId="0" fillId="0" borderId="0" xfId="0" applyNumberFormat="1" applyFont="1" applyBorder="1" applyAlignment="1">
      <alignment vertical="center" wrapText="1"/>
    </xf>
    <xf numFmtId="164" fontId="0" fillId="0" borderId="0" xfId="0" applyNumberFormat="1" applyFont="1" applyAlignment="1">
      <alignment vertical="center" wrapText="1"/>
    </xf>
    <xf numFmtId="1" fontId="2" fillId="0" borderId="0" xfId="0" applyNumberFormat="1" applyFont="1" applyAlignment="1">
      <alignment horizontal="center"/>
    </xf>
    <xf numFmtId="164" fontId="2" fillId="0" borderId="0" xfId="1" applyNumberFormat="1" applyFont="1" applyAlignment="1">
      <alignment vertical="center" wrapText="1"/>
    </xf>
    <xf numFmtId="165" fontId="2" fillId="0" borderId="0" xfId="2" applyNumberFormat="1" applyFont="1" applyAlignment="1">
      <alignment vertical="center" wrapText="1"/>
    </xf>
    <xf numFmtId="164" fontId="3" fillId="0" borderId="1" xfId="0" applyNumberFormat="1" applyFont="1" applyFill="1" applyBorder="1" applyAlignment="1" applyProtection="1">
      <alignment vertical="center" wrapText="1"/>
    </xf>
    <xf numFmtId="164" fontId="2" fillId="0" borderId="0" xfId="0" applyNumberFormat="1" applyFont="1" applyAlignment="1">
      <alignment vertical="center" wrapText="1"/>
    </xf>
    <xf numFmtId="0" fontId="0" fillId="0" borderId="0" xfId="0" applyAlignment="1">
      <alignment vertical="center"/>
    </xf>
    <xf numFmtId="0" fontId="4" fillId="0" borderId="0" xfId="0" applyFont="1" applyFill="1" applyBorder="1" applyAlignment="1" applyProtection="1">
      <alignment vertical="center" wrapText="1"/>
    </xf>
    <xf numFmtId="0" fontId="5" fillId="0" borderId="0" xfId="0" applyFont="1"/>
    <xf numFmtId="0" fontId="5" fillId="2" borderId="0" xfId="0" applyFont="1" applyFill="1"/>
    <xf numFmtId="0" fontId="4" fillId="2" borderId="1" xfId="0" applyFont="1" applyFill="1" applyBorder="1" applyAlignment="1" applyProtection="1">
      <alignment vertical="center"/>
    </xf>
    <xf numFmtId="0" fontId="5" fillId="0" borderId="0" xfId="0" applyFont="1" applyFill="1" applyBorder="1"/>
    <xf numFmtId="0" fontId="6" fillId="0" borderId="2" xfId="0" applyFont="1" applyBorder="1" applyAlignment="1">
      <alignment vertical="top" wrapText="1"/>
    </xf>
    <xf numFmtId="0" fontId="7" fillId="0" borderId="2" xfId="0" applyFont="1" applyBorder="1" applyAlignment="1">
      <alignment vertical="top" wrapText="1"/>
    </xf>
    <xf numFmtId="0" fontId="7" fillId="2" borderId="2" xfId="0" applyFont="1" applyFill="1" applyBorder="1" applyAlignment="1">
      <alignment vertical="top" wrapText="1"/>
    </xf>
    <xf numFmtId="166" fontId="0" fillId="0" borderId="0" xfId="1" applyNumberFormat="1" applyFont="1"/>
    <xf numFmtId="16" fontId="4" fillId="0" borderId="1" xfId="0" applyNumberFormat="1" applyFont="1" applyFill="1" applyBorder="1" applyAlignment="1" applyProtection="1">
      <alignment horizontal="center" vertical="center" wrapText="1"/>
    </xf>
    <xf numFmtId="0" fontId="2" fillId="0" borderId="0" xfId="0" applyFont="1" applyAlignment="1">
      <alignment wrapText="1"/>
    </xf>
    <xf numFmtId="0" fontId="6" fillId="0" borderId="3" xfId="0" applyFont="1" applyFill="1" applyBorder="1" applyAlignment="1">
      <alignment vertical="top" wrapText="1"/>
    </xf>
    <xf numFmtId="0" fontId="7" fillId="0" borderId="0" xfId="0" applyFont="1" applyAlignment="1">
      <alignment wrapText="1"/>
    </xf>
    <xf numFmtId="0" fontId="2" fillId="3" borderId="2" xfId="0" applyFont="1" applyFill="1" applyBorder="1" applyAlignment="1">
      <alignment horizontal="center"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133350</xdr:rowOff>
    </xdr:from>
    <xdr:to>
      <xdr:col>9</xdr:col>
      <xdr:colOff>66675</xdr:colOff>
      <xdr:row>19</xdr:row>
      <xdr:rowOff>171448</xdr:rowOff>
    </xdr:to>
    <xdr:sp macro="" textlink="">
      <xdr:nvSpPr>
        <xdr:cNvPr id="8" name="TextBox 7"/>
        <xdr:cNvSpPr txBox="1"/>
      </xdr:nvSpPr>
      <xdr:spPr>
        <a:xfrm>
          <a:off x="38100" y="133350"/>
          <a:ext cx="5514975" cy="36575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Fiscal Year 2016 Hospital Financial Summary Report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Per Oregon Administrative Rule 409-015-0015, all inpatient acute care hospitals operating in Oregon are required to file </a:t>
          </a:r>
          <a:r>
            <a:rPr lang="en-US" sz="1100" b="0" i="0" baseline="0">
              <a:effectLst/>
              <a:latin typeface="+mn-lt"/>
              <a:ea typeface="+mn-ea"/>
              <a:cs typeface="+mn-cs"/>
            </a:rPr>
            <a:t>financial statements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 the Oregon Health Authority (OHA) annually.  </a:t>
          </a:r>
          <a:r>
            <a:rPr lang="en-US" sz="1100" b="0" i="0" baseline="0">
              <a:effectLst/>
              <a:latin typeface="+mn-lt"/>
              <a:ea typeface="+mn-ea"/>
              <a:cs typeface="+mn-cs"/>
            </a:rPr>
            <a:t>This summary report is compiled from financial data that hospitals submitted to OHA on the FR-3 Form for fiscal year 2016 .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Hospitals submit </a:t>
          </a:r>
          <a:r>
            <a:rPr lang="en-US" sz="1100" b="0" i="0" baseline="0">
              <a:effectLst/>
              <a:latin typeface="+mn-lt"/>
              <a:ea typeface="+mn-ea"/>
              <a:cs typeface="+mn-cs"/>
            </a:rPr>
            <a:t>FR-3 Form and an audited financial statement to OHA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within 120 days of the end of their respective fiscal years. The starting and ending dates of a fiscal year may vary among hospitals but not within a health system.  OHA then verifies the data on the FR-3 Form with the audited financial statement.  Audited financial statements of six health systems are consolidated and do not provide hospital level data.  Consequently, data on the FR-3 form </a:t>
          </a:r>
          <a:r>
            <a:rPr lang="en-US" sz="1100" b="0" i="0" baseline="0">
              <a:effectLst/>
              <a:latin typeface="+mn-lt"/>
              <a:ea typeface="+mn-ea"/>
              <a:cs typeface="+mn-cs"/>
            </a:rPr>
            <a:t>cannot be verified with an audited financial statement for 25 hospitals from</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these systems and are accepted as submitted.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OHA does not independently authenticate a hospital's financial statement.  The accuracy of the financial statement is the responsibility of the reporting hospital or health system.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showWhiteSpace="0" zoomScaleNormal="100" workbookViewId="0"/>
  </sheetViews>
  <sheetFormatPr defaultRowHeight="15" x14ac:dyDescent="0.25"/>
  <sheetData/>
  <pageMargins left="0.7" right="0.7" top="0.75" bottom="0.75" header="0.3" footer="0.3"/>
  <pageSetup orientation="portrait" r:id="rId1"/>
  <headerFooter>
    <oddHeader>&amp;COREGON HEALTH AUTHORITY
OFFICE OF HEALTH ANALYTICS</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7"/>
  <sheetViews>
    <sheetView workbookViewId="0">
      <selection activeCell="B19" sqref="B19"/>
    </sheetView>
  </sheetViews>
  <sheetFormatPr defaultRowHeight="15" x14ac:dyDescent="0.25"/>
  <cols>
    <col min="1" max="1" width="23.140625" customWidth="1"/>
    <col min="2" max="2" width="60.85546875" customWidth="1"/>
  </cols>
  <sheetData>
    <row r="1" spans="1:2" x14ac:dyDescent="0.25">
      <c r="A1" s="39" t="s">
        <v>78</v>
      </c>
      <c r="B1" s="39"/>
    </row>
    <row r="2" spans="1:2" ht="63.75" x14ac:dyDescent="0.25">
      <c r="A2" s="31" t="s">
        <v>79</v>
      </c>
      <c r="B2" s="32" t="s">
        <v>80</v>
      </c>
    </row>
    <row r="3" spans="1:2" ht="67.5" customHeight="1" x14ac:dyDescent="0.25">
      <c r="A3" s="31" t="s">
        <v>81</v>
      </c>
      <c r="B3" s="32" t="s">
        <v>82</v>
      </c>
    </row>
    <row r="4" spans="1:2" ht="43.5" customHeight="1" x14ac:dyDescent="0.25">
      <c r="A4" s="31" t="s">
        <v>83</v>
      </c>
      <c r="B4" s="32" t="s">
        <v>84</v>
      </c>
    </row>
    <row r="5" spans="1:2" ht="25.5" x14ac:dyDescent="0.25">
      <c r="A5" s="31" t="s">
        <v>7</v>
      </c>
      <c r="B5" s="32" t="s">
        <v>95</v>
      </c>
    </row>
    <row r="6" spans="1:2" ht="44.25" customHeight="1" x14ac:dyDescent="0.25">
      <c r="A6" s="31" t="s">
        <v>8</v>
      </c>
      <c r="B6" s="32" t="s">
        <v>85</v>
      </c>
    </row>
    <row r="7" spans="1:2" ht="31.5" customHeight="1" x14ac:dyDescent="0.25">
      <c r="A7" s="31" t="s">
        <v>9</v>
      </c>
      <c r="B7" s="32" t="s">
        <v>86</v>
      </c>
    </row>
    <row r="8" spans="1:2" ht="76.5" x14ac:dyDescent="0.25">
      <c r="A8" s="31" t="s">
        <v>10</v>
      </c>
      <c r="B8" s="32" t="s">
        <v>102</v>
      </c>
    </row>
    <row r="9" spans="1:2" ht="25.5" x14ac:dyDescent="0.25">
      <c r="A9" s="31" t="s">
        <v>87</v>
      </c>
      <c r="B9" s="32" t="s">
        <v>88</v>
      </c>
    </row>
    <row r="10" spans="1:2" ht="36" customHeight="1" x14ac:dyDescent="0.25">
      <c r="A10" s="31" t="s">
        <v>11</v>
      </c>
      <c r="B10" s="32" t="s">
        <v>98</v>
      </c>
    </row>
    <row r="11" spans="1:2" ht="57.75" customHeight="1" x14ac:dyDescent="0.25">
      <c r="A11" s="31" t="s">
        <v>12</v>
      </c>
      <c r="B11" s="33" t="s">
        <v>101</v>
      </c>
    </row>
    <row r="12" spans="1:2" ht="76.5" x14ac:dyDescent="0.25">
      <c r="A12" s="31" t="s">
        <v>13</v>
      </c>
      <c r="B12" s="32" t="s">
        <v>96</v>
      </c>
    </row>
    <row r="13" spans="1:2" ht="33.75" customHeight="1" x14ac:dyDescent="0.25">
      <c r="A13" s="31" t="s">
        <v>14</v>
      </c>
      <c r="B13" s="32" t="s">
        <v>97</v>
      </c>
    </row>
    <row r="14" spans="1:2" ht="25.5" x14ac:dyDescent="0.25">
      <c r="A14" s="31" t="s">
        <v>89</v>
      </c>
      <c r="B14" s="32" t="s">
        <v>90</v>
      </c>
    </row>
    <row r="15" spans="1:2" ht="87" customHeight="1" x14ac:dyDescent="0.25">
      <c r="A15" s="31" t="s">
        <v>91</v>
      </c>
      <c r="B15" s="32" t="s">
        <v>99</v>
      </c>
    </row>
    <row r="16" spans="1:2" ht="128.25" customHeight="1" x14ac:dyDescent="0.25">
      <c r="A16" s="31" t="s">
        <v>92</v>
      </c>
      <c r="B16" s="32" t="s">
        <v>100</v>
      </c>
    </row>
    <row r="17" spans="1:2" ht="77.25" x14ac:dyDescent="0.25">
      <c r="A17" s="37" t="s">
        <v>129</v>
      </c>
      <c r="B17" s="38" t="s">
        <v>128</v>
      </c>
    </row>
  </sheetData>
  <mergeCells count="1">
    <mergeCell ref="A1:B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workbookViewId="0">
      <pane xSplit="1" topLeftCell="B1" activePane="topRight" state="frozen"/>
      <selection pane="topRight" activeCell="W10" sqref="W10"/>
    </sheetView>
  </sheetViews>
  <sheetFormatPr defaultRowHeight="15" x14ac:dyDescent="0.25"/>
  <cols>
    <col min="1" max="1" width="44.7109375" bestFit="1" customWidth="1"/>
    <col min="2" max="2" width="10" customWidth="1"/>
    <col min="3" max="3" width="13.28515625" customWidth="1"/>
    <col min="4" max="4" width="8" customWidth="1"/>
    <col min="5" max="5" width="9.28515625" customWidth="1"/>
    <col min="6" max="6" width="19.5703125" customWidth="1"/>
    <col min="7" max="8" width="15.85546875" customWidth="1"/>
    <col min="9" max="9" width="14.140625" customWidth="1"/>
    <col min="10" max="10" width="16" customWidth="1"/>
    <col min="11" max="11" width="15.85546875" customWidth="1"/>
    <col min="12" max="12" width="12.5703125" customWidth="1"/>
    <col min="13" max="13" width="12" customWidth="1"/>
    <col min="14" max="14" width="14.28515625" customWidth="1"/>
    <col min="15" max="15" width="13.85546875" bestFit="1" customWidth="1"/>
    <col min="16" max="16" width="12.7109375" bestFit="1" customWidth="1"/>
    <col min="17" max="17" width="12.7109375" customWidth="1"/>
    <col min="18" max="18" width="12.85546875" customWidth="1"/>
    <col min="19" max="19" width="20" customWidth="1"/>
    <col min="20" max="20" width="15.7109375" customWidth="1"/>
    <col min="21" max="21" width="16.28515625" customWidth="1"/>
  </cols>
  <sheetData>
    <row r="1" spans="1:23" ht="60" x14ac:dyDescent="0.25">
      <c r="A1" s="1" t="s">
        <v>0</v>
      </c>
      <c r="B1" s="2" t="s">
        <v>1</v>
      </c>
      <c r="C1" s="36" t="s">
        <v>130</v>
      </c>
      <c r="D1" s="2" t="s">
        <v>93</v>
      </c>
      <c r="E1" s="2" t="s">
        <v>2</v>
      </c>
      <c r="F1" s="2" t="s">
        <v>3</v>
      </c>
      <c r="G1" s="2" t="s">
        <v>4</v>
      </c>
      <c r="H1" s="2" t="s">
        <v>5</v>
      </c>
      <c r="I1" s="2" t="s">
        <v>6</v>
      </c>
      <c r="J1" s="2" t="s">
        <v>7</v>
      </c>
      <c r="K1" s="2" t="s">
        <v>8</v>
      </c>
      <c r="L1" s="2" t="s">
        <v>9</v>
      </c>
      <c r="M1" s="2" t="s">
        <v>10</v>
      </c>
      <c r="N1" s="2" t="s">
        <v>87</v>
      </c>
      <c r="O1" s="2" t="s">
        <v>11</v>
      </c>
      <c r="P1" s="2" t="s">
        <v>12</v>
      </c>
      <c r="Q1" s="2" t="s">
        <v>13</v>
      </c>
      <c r="R1" s="2" t="s">
        <v>14</v>
      </c>
      <c r="S1" s="2" t="s">
        <v>15</v>
      </c>
      <c r="T1" s="2" t="s">
        <v>114</v>
      </c>
      <c r="U1" s="2" t="s">
        <v>115</v>
      </c>
    </row>
    <row r="2" spans="1:23" x14ac:dyDescent="0.25">
      <c r="A2" t="s">
        <v>16</v>
      </c>
      <c r="B2" t="s">
        <v>17</v>
      </c>
      <c r="C2" t="s">
        <v>126</v>
      </c>
      <c r="D2" s="3">
        <v>2016</v>
      </c>
      <c r="E2" s="4" t="s">
        <v>18</v>
      </c>
      <c r="F2" s="5" t="s">
        <v>109</v>
      </c>
      <c r="G2" s="11">
        <v>835152453</v>
      </c>
      <c r="H2" s="7">
        <v>305892387</v>
      </c>
      <c r="I2" s="7">
        <v>45807508</v>
      </c>
      <c r="J2" s="7">
        <v>351699895</v>
      </c>
      <c r="K2" s="7">
        <v>339405858</v>
      </c>
      <c r="L2" s="7">
        <v>12294036</v>
      </c>
      <c r="M2" s="8">
        <f t="shared" ref="M2:M46" si="0">L2/J2</f>
        <v>3.4956041144112368E-2</v>
      </c>
      <c r="N2" s="9">
        <v>2358029</v>
      </c>
      <c r="O2" s="9">
        <v>14652065</v>
      </c>
      <c r="P2" s="8">
        <f t="shared" ref="P2:P46" si="1">O2/(N2+J2)</f>
        <v>4.1383242703530061E-2</v>
      </c>
      <c r="Q2" s="9">
        <v>6452867</v>
      </c>
      <c r="R2" s="9">
        <v>3580431</v>
      </c>
      <c r="S2" s="10">
        <f t="shared" ref="S2:S65" si="2">SUM(Q2:R2)</f>
        <v>10033298</v>
      </c>
      <c r="T2" s="11">
        <v>15327721</v>
      </c>
      <c r="U2" s="12">
        <f t="shared" ref="U2:U46" si="3">(S2-T2)/ABS(T2)</f>
        <v>-0.34541488587899011</v>
      </c>
      <c r="W2" s="12"/>
    </row>
    <row r="3" spans="1:23" x14ac:dyDescent="0.25">
      <c r="A3" t="s">
        <v>22</v>
      </c>
      <c r="B3" t="s">
        <v>23</v>
      </c>
      <c r="C3" t="s">
        <v>126</v>
      </c>
      <c r="D3" s="3">
        <v>2016</v>
      </c>
      <c r="E3" s="4" t="s">
        <v>20</v>
      </c>
      <c r="F3" s="5" t="s">
        <v>110</v>
      </c>
      <c r="G3" s="11">
        <v>126663675</v>
      </c>
      <c r="H3" s="7">
        <v>57138111</v>
      </c>
      <c r="I3" s="7">
        <v>1425072</v>
      </c>
      <c r="J3" s="7">
        <v>58563183</v>
      </c>
      <c r="K3" s="7">
        <v>52768607</v>
      </c>
      <c r="L3" s="7">
        <v>5794576</v>
      </c>
      <c r="M3" s="8">
        <f>L3/J3</f>
        <v>9.8945714750511421E-2</v>
      </c>
      <c r="N3" s="9">
        <v>0</v>
      </c>
      <c r="O3" s="9">
        <v>5794576</v>
      </c>
      <c r="P3" s="8">
        <f>O3/(N3+J3)</f>
        <v>9.8945714750511421E-2</v>
      </c>
      <c r="Q3" s="9">
        <v>1499235</v>
      </c>
      <c r="R3" s="9">
        <v>794494</v>
      </c>
      <c r="S3" s="10">
        <f>SUM(Q3:R3)</f>
        <v>2293729</v>
      </c>
      <c r="T3" s="11">
        <v>2034956</v>
      </c>
      <c r="U3" s="12">
        <f>(S3-T3)/ABS(T3)</f>
        <v>0.12716392885153291</v>
      </c>
      <c r="W3" s="12"/>
    </row>
    <row r="4" spans="1:23" x14ac:dyDescent="0.25">
      <c r="A4" t="s">
        <v>19</v>
      </c>
      <c r="B4" t="s">
        <v>17</v>
      </c>
      <c r="C4" t="s">
        <v>126</v>
      </c>
      <c r="D4" s="3">
        <v>2016</v>
      </c>
      <c r="E4" s="4" t="s">
        <v>20</v>
      </c>
      <c r="F4" s="5" t="s">
        <v>110</v>
      </c>
      <c r="G4" s="11">
        <v>1390872781</v>
      </c>
      <c r="H4" s="7">
        <v>471734520</v>
      </c>
      <c r="I4" s="7">
        <v>13097972</v>
      </c>
      <c r="J4" s="7">
        <v>484832492</v>
      </c>
      <c r="K4" s="7">
        <v>434178533</v>
      </c>
      <c r="L4" s="7">
        <v>50653959</v>
      </c>
      <c r="M4" s="8">
        <f>L4/J4</f>
        <v>0.10447723664527005</v>
      </c>
      <c r="N4" s="9">
        <v>0</v>
      </c>
      <c r="O4" s="9">
        <v>50653959</v>
      </c>
      <c r="P4" s="8">
        <f>O4/(N4+J4)</f>
        <v>0.10447723664527005</v>
      </c>
      <c r="Q4" s="9">
        <v>13844319</v>
      </c>
      <c r="R4" s="9">
        <v>5155658</v>
      </c>
      <c r="S4" s="10">
        <f>SUM(Q4:R4)</f>
        <v>18999977</v>
      </c>
      <c r="T4" s="11">
        <v>15345080</v>
      </c>
      <c r="U4" s="12">
        <f>(S4-T4)/ABS(T4)</f>
        <v>0.23818038094294719</v>
      </c>
      <c r="W4" s="12"/>
    </row>
    <row r="5" spans="1:23" ht="17.25" customHeight="1" x14ac:dyDescent="0.25">
      <c r="A5" t="s">
        <v>21</v>
      </c>
      <c r="B5" t="s">
        <v>17</v>
      </c>
      <c r="C5" t="s">
        <v>126</v>
      </c>
      <c r="D5" s="3">
        <v>2016</v>
      </c>
      <c r="E5" s="4" t="s">
        <v>20</v>
      </c>
      <c r="F5" s="5" t="s">
        <v>110</v>
      </c>
      <c r="G5" s="11">
        <v>523064978</v>
      </c>
      <c r="H5" s="7">
        <v>155426039</v>
      </c>
      <c r="I5" s="7">
        <v>8282031</v>
      </c>
      <c r="J5" s="7">
        <v>163708069</v>
      </c>
      <c r="K5" s="7">
        <v>151435683</v>
      </c>
      <c r="L5" s="7">
        <v>12272387</v>
      </c>
      <c r="M5" s="8">
        <f>L5/J5</f>
        <v>7.4965070903133063E-2</v>
      </c>
      <c r="N5" s="9">
        <v>0</v>
      </c>
      <c r="O5" s="9">
        <v>12272387</v>
      </c>
      <c r="P5" s="8">
        <f>O5/(N5+J5)</f>
        <v>7.4965070903133063E-2</v>
      </c>
      <c r="Q5" s="9">
        <v>7695131</v>
      </c>
      <c r="R5" s="9">
        <v>2784222</v>
      </c>
      <c r="S5" s="10">
        <f>SUM(Q5:R5)</f>
        <v>10479353</v>
      </c>
      <c r="T5" s="11">
        <v>9094151</v>
      </c>
      <c r="U5" s="12">
        <f>(S5-T5)/ABS(T5)</f>
        <v>0.15231790191299879</v>
      </c>
      <c r="W5" s="12"/>
    </row>
    <row r="6" spans="1:23" x14ac:dyDescent="0.25">
      <c r="A6" t="s">
        <v>24</v>
      </c>
      <c r="B6" t="s">
        <v>17</v>
      </c>
      <c r="C6" t="s">
        <v>126</v>
      </c>
      <c r="D6" s="3">
        <v>2016</v>
      </c>
      <c r="E6" s="4" t="s">
        <v>25</v>
      </c>
      <c r="F6" s="5" t="s">
        <v>111</v>
      </c>
      <c r="G6" s="11">
        <v>428688881</v>
      </c>
      <c r="H6" s="7">
        <v>172301426</v>
      </c>
      <c r="I6" s="7">
        <v>3747481</v>
      </c>
      <c r="J6" s="7">
        <v>176048907</v>
      </c>
      <c r="K6" s="7">
        <v>168307789</v>
      </c>
      <c r="L6" s="7">
        <v>7741118</v>
      </c>
      <c r="M6" s="8">
        <f t="shared" si="0"/>
        <v>4.3971406195665842E-2</v>
      </c>
      <c r="N6" s="9">
        <v>2418401</v>
      </c>
      <c r="O6" s="9">
        <v>10159519</v>
      </c>
      <c r="P6" s="8">
        <f t="shared" si="1"/>
        <v>5.692649882969042E-2</v>
      </c>
      <c r="Q6" s="9">
        <v>1628148</v>
      </c>
      <c r="R6" s="9">
        <v>1730938</v>
      </c>
      <c r="S6" s="10">
        <f t="shared" si="2"/>
        <v>3359086</v>
      </c>
      <c r="T6" s="11">
        <v>5426143</v>
      </c>
      <c r="U6" s="12">
        <f t="shared" si="3"/>
        <v>-0.38094407021709525</v>
      </c>
      <c r="W6" s="12"/>
    </row>
    <row r="7" spans="1:23" x14ac:dyDescent="0.25">
      <c r="A7" t="s">
        <v>26</v>
      </c>
      <c r="B7" t="s">
        <v>27</v>
      </c>
      <c r="C7" t="s">
        <v>127</v>
      </c>
      <c r="D7" s="3">
        <v>2016</v>
      </c>
      <c r="E7" s="4" t="s">
        <v>25</v>
      </c>
      <c r="F7" s="5" t="s">
        <v>111</v>
      </c>
      <c r="G7" s="11">
        <v>30545028</v>
      </c>
      <c r="H7" s="7">
        <v>20613016</v>
      </c>
      <c r="I7" s="7">
        <v>609599</v>
      </c>
      <c r="J7" s="7">
        <v>21222615</v>
      </c>
      <c r="K7" s="7">
        <v>21181406</v>
      </c>
      <c r="L7" s="7">
        <v>41209</v>
      </c>
      <c r="M7" s="8">
        <f t="shared" si="0"/>
        <v>1.9417494027008453E-3</v>
      </c>
      <c r="N7" s="9">
        <v>1027529</v>
      </c>
      <c r="O7" s="9">
        <v>1068738</v>
      </c>
      <c r="P7" s="8">
        <f t="shared" si="1"/>
        <v>4.8032857674988529E-2</v>
      </c>
      <c r="Q7" s="9">
        <v>103838</v>
      </c>
      <c r="R7" s="9">
        <v>302494</v>
      </c>
      <c r="S7" s="10">
        <f t="shared" si="2"/>
        <v>406332</v>
      </c>
      <c r="T7" s="11">
        <v>729068</v>
      </c>
      <c r="U7" s="12">
        <f t="shared" si="3"/>
        <v>-0.44266927090477159</v>
      </c>
      <c r="W7" s="12"/>
    </row>
    <row r="8" spans="1:23" x14ac:dyDescent="0.25">
      <c r="A8" t="s">
        <v>28</v>
      </c>
      <c r="B8" t="s">
        <v>23</v>
      </c>
      <c r="C8" t="s">
        <v>127</v>
      </c>
      <c r="D8" s="3">
        <v>2016</v>
      </c>
      <c r="E8" s="4" t="s">
        <v>18</v>
      </c>
      <c r="F8" s="5" t="s">
        <v>109</v>
      </c>
      <c r="G8" s="11">
        <v>202997239</v>
      </c>
      <c r="H8" s="7">
        <v>98801884</v>
      </c>
      <c r="I8" s="7">
        <v>2671999</v>
      </c>
      <c r="J8" s="7">
        <v>101473883</v>
      </c>
      <c r="K8" s="7">
        <v>94390873</v>
      </c>
      <c r="L8" s="7">
        <v>7083010</v>
      </c>
      <c r="M8" s="8">
        <f t="shared" si="0"/>
        <v>6.9801310352930912E-2</v>
      </c>
      <c r="N8" s="9">
        <v>959981</v>
      </c>
      <c r="O8" s="9">
        <v>8042991</v>
      </c>
      <c r="P8" s="8">
        <f t="shared" si="1"/>
        <v>7.851886754950492E-2</v>
      </c>
      <c r="Q8" s="9">
        <v>2418289</v>
      </c>
      <c r="R8" s="9">
        <v>2326020</v>
      </c>
      <c r="S8" s="10">
        <f t="shared" si="2"/>
        <v>4744309</v>
      </c>
      <c r="T8" s="11">
        <v>5435618</v>
      </c>
      <c r="U8" s="12">
        <f t="shared" si="3"/>
        <v>-0.12718130670698347</v>
      </c>
      <c r="W8" s="12"/>
    </row>
    <row r="9" spans="1:23" x14ac:dyDescent="0.25">
      <c r="A9" t="s">
        <v>29</v>
      </c>
      <c r="B9" t="s">
        <v>23</v>
      </c>
      <c r="C9" t="s">
        <v>127</v>
      </c>
      <c r="D9" s="3">
        <v>2016</v>
      </c>
      <c r="E9" s="4" t="s">
        <v>25</v>
      </c>
      <c r="F9" s="5" t="s">
        <v>111</v>
      </c>
      <c r="G9" s="11">
        <v>38140520</v>
      </c>
      <c r="H9" s="7">
        <v>23223926</v>
      </c>
      <c r="I9" s="7">
        <v>522037</v>
      </c>
      <c r="J9" s="7">
        <v>23745963</v>
      </c>
      <c r="K9" s="7">
        <v>25212527</v>
      </c>
      <c r="L9" s="7">
        <v>-1466564</v>
      </c>
      <c r="M9" s="8">
        <f t="shared" si="0"/>
        <v>-6.1760561153068418E-2</v>
      </c>
      <c r="N9" s="9">
        <v>152417</v>
      </c>
      <c r="O9" s="9">
        <v>-1314147</v>
      </c>
      <c r="P9" s="8">
        <f t="shared" si="1"/>
        <v>-5.4988957410502304E-2</v>
      </c>
      <c r="Q9" s="9">
        <v>181517</v>
      </c>
      <c r="R9" s="9">
        <v>998539</v>
      </c>
      <c r="S9" s="10">
        <f t="shared" si="2"/>
        <v>1180056</v>
      </c>
      <c r="T9" s="11">
        <v>3092301</v>
      </c>
      <c r="U9" s="12">
        <f t="shared" si="3"/>
        <v>-0.61838902487177028</v>
      </c>
      <c r="W9" s="12"/>
    </row>
    <row r="10" spans="1:23" x14ac:dyDescent="0.25">
      <c r="A10" t="s">
        <v>30</v>
      </c>
      <c r="B10" t="s">
        <v>27</v>
      </c>
      <c r="C10" t="s">
        <v>127</v>
      </c>
      <c r="D10" s="3">
        <v>2016</v>
      </c>
      <c r="E10" s="4" t="s">
        <v>25</v>
      </c>
      <c r="F10" s="5" t="s">
        <v>111</v>
      </c>
      <c r="G10" s="11">
        <v>55804699</v>
      </c>
      <c r="H10" s="7">
        <v>35201290</v>
      </c>
      <c r="I10" s="7">
        <v>352727</v>
      </c>
      <c r="J10" s="7">
        <v>35554017</v>
      </c>
      <c r="K10" s="7">
        <v>37292714</v>
      </c>
      <c r="L10" s="7">
        <v>-1738697</v>
      </c>
      <c r="M10" s="8">
        <f t="shared" si="0"/>
        <v>-4.8902969248172438E-2</v>
      </c>
      <c r="N10" s="9">
        <v>839450</v>
      </c>
      <c r="O10" s="9">
        <v>-899247</v>
      </c>
      <c r="P10" s="8">
        <f t="shared" si="1"/>
        <v>-2.4709022638596097E-2</v>
      </c>
      <c r="Q10" s="9">
        <v>368766</v>
      </c>
      <c r="R10" s="9">
        <v>1201652</v>
      </c>
      <c r="S10" s="10">
        <f t="shared" si="2"/>
        <v>1570418</v>
      </c>
      <c r="T10" s="11">
        <v>2739277</v>
      </c>
      <c r="U10" s="12">
        <f t="shared" si="3"/>
        <v>-0.42670346956514438</v>
      </c>
      <c r="W10" s="12"/>
    </row>
    <row r="11" spans="1:23" x14ac:dyDescent="0.25">
      <c r="A11" t="s">
        <v>31</v>
      </c>
      <c r="B11" t="s">
        <v>17</v>
      </c>
      <c r="C11" t="s">
        <v>126</v>
      </c>
      <c r="D11" s="3">
        <v>2016</v>
      </c>
      <c r="E11" s="4" t="s">
        <v>18</v>
      </c>
      <c r="F11" s="5" t="s">
        <v>109</v>
      </c>
      <c r="G11" s="11">
        <v>764822070</v>
      </c>
      <c r="H11" s="7">
        <v>382146350</v>
      </c>
      <c r="I11" s="7">
        <v>15752541</v>
      </c>
      <c r="J11" s="7">
        <v>397898891</v>
      </c>
      <c r="K11" s="7">
        <v>408077455</v>
      </c>
      <c r="L11" s="7">
        <v>-10178563</v>
      </c>
      <c r="M11" s="8">
        <f t="shared" si="0"/>
        <v>-2.5580777504604808E-2</v>
      </c>
      <c r="N11" s="9">
        <v>936255</v>
      </c>
      <c r="O11" s="9">
        <v>-9242308</v>
      </c>
      <c r="P11" s="8">
        <f t="shared" si="1"/>
        <v>-2.3173253642997649E-2</v>
      </c>
      <c r="Q11" s="9">
        <v>9265709</v>
      </c>
      <c r="R11" s="9">
        <v>4013261</v>
      </c>
      <c r="S11" s="10">
        <f t="shared" si="2"/>
        <v>13278970</v>
      </c>
      <c r="T11" s="11">
        <v>10348027</v>
      </c>
      <c r="U11" s="12">
        <f t="shared" si="3"/>
        <v>0.28323689143833891</v>
      </c>
    </row>
    <row r="12" spans="1:23" x14ac:dyDescent="0.25">
      <c r="A12" t="s">
        <v>32</v>
      </c>
      <c r="B12" t="s">
        <v>27</v>
      </c>
      <c r="C12" t="s">
        <v>127</v>
      </c>
      <c r="D12" s="3">
        <v>2016</v>
      </c>
      <c r="E12" s="4" t="s">
        <v>25</v>
      </c>
      <c r="F12" s="5" t="s">
        <v>111</v>
      </c>
      <c r="G12" s="11">
        <v>147492211</v>
      </c>
      <c r="H12" s="7">
        <v>90251824</v>
      </c>
      <c r="I12" s="7">
        <v>8503238</v>
      </c>
      <c r="J12" s="7">
        <v>98755062</v>
      </c>
      <c r="K12" s="7">
        <v>85758387</v>
      </c>
      <c r="L12" s="7">
        <v>12996675</v>
      </c>
      <c r="M12" s="8">
        <f t="shared" si="0"/>
        <v>0.13160515255410402</v>
      </c>
      <c r="N12" s="9">
        <v>-76814</v>
      </c>
      <c r="O12" s="9">
        <v>12919861</v>
      </c>
      <c r="P12" s="8">
        <f t="shared" si="1"/>
        <v>0.13092916890863324</v>
      </c>
      <c r="Q12" s="9">
        <v>2754720</v>
      </c>
      <c r="R12" s="9">
        <v>1717381</v>
      </c>
      <c r="S12" s="10">
        <f t="shared" si="2"/>
        <v>4472101</v>
      </c>
      <c r="T12" s="11">
        <v>4636496</v>
      </c>
      <c r="U12" s="12">
        <f t="shared" si="3"/>
        <v>-3.545673284307805E-2</v>
      </c>
    </row>
    <row r="13" spans="1:23" x14ac:dyDescent="0.25">
      <c r="A13" t="s">
        <v>33</v>
      </c>
      <c r="B13" t="s">
        <v>27</v>
      </c>
      <c r="C13" t="s">
        <v>127</v>
      </c>
      <c r="D13" s="3">
        <v>2016</v>
      </c>
      <c r="E13" s="4" t="s">
        <v>34</v>
      </c>
      <c r="F13" s="5" t="s">
        <v>112</v>
      </c>
      <c r="G13" s="11">
        <v>131371907</v>
      </c>
      <c r="H13" s="34">
        <v>84102598</v>
      </c>
      <c r="I13" s="34">
        <v>1368106</v>
      </c>
      <c r="J13" s="7">
        <v>85470704</v>
      </c>
      <c r="K13" s="7">
        <v>79750659</v>
      </c>
      <c r="L13" s="7">
        <v>5720045</v>
      </c>
      <c r="M13" s="8">
        <f t="shared" si="0"/>
        <v>6.6924042184091523E-2</v>
      </c>
      <c r="N13" s="9">
        <v>644642</v>
      </c>
      <c r="O13" s="9">
        <v>6364687</v>
      </c>
      <c r="P13" s="8">
        <f t="shared" si="1"/>
        <v>7.3908859403526053E-2</v>
      </c>
      <c r="Q13" s="9">
        <v>2053106</v>
      </c>
      <c r="R13" s="9">
        <v>1458246</v>
      </c>
      <c r="S13" s="10">
        <f t="shared" si="2"/>
        <v>3511352</v>
      </c>
      <c r="T13" s="11">
        <v>3573743</v>
      </c>
      <c r="U13" s="12">
        <f t="shared" si="3"/>
        <v>-1.7458166409839767E-2</v>
      </c>
    </row>
    <row r="14" spans="1:23" x14ac:dyDescent="0.25">
      <c r="A14" t="s">
        <v>35</v>
      </c>
      <c r="B14" t="s">
        <v>27</v>
      </c>
      <c r="C14" t="s">
        <v>127</v>
      </c>
      <c r="D14" s="3">
        <v>2016</v>
      </c>
      <c r="E14" s="4" t="s">
        <v>25</v>
      </c>
      <c r="F14" s="5" t="s">
        <v>111</v>
      </c>
      <c r="G14" s="11">
        <v>27836838</v>
      </c>
      <c r="H14" s="7">
        <v>21504115</v>
      </c>
      <c r="I14" s="7">
        <v>774540</v>
      </c>
      <c r="J14" s="7">
        <v>22278655</v>
      </c>
      <c r="K14" s="7">
        <v>21955065</v>
      </c>
      <c r="L14" s="7">
        <v>323590</v>
      </c>
      <c r="M14" s="8">
        <f t="shared" si="0"/>
        <v>1.4524664976409033E-2</v>
      </c>
      <c r="N14" s="9">
        <v>437396</v>
      </c>
      <c r="O14" s="9">
        <v>760986</v>
      </c>
      <c r="P14" s="8">
        <f t="shared" si="1"/>
        <v>3.3499924788864051E-2</v>
      </c>
      <c r="Q14" s="9">
        <v>160595</v>
      </c>
      <c r="R14" s="9">
        <v>1665502</v>
      </c>
      <c r="S14" s="10">
        <f t="shared" si="2"/>
        <v>1826097</v>
      </c>
      <c r="T14" s="11">
        <v>1883447</v>
      </c>
      <c r="U14" s="12">
        <f t="shared" si="3"/>
        <v>-3.0449489685666759E-2</v>
      </c>
    </row>
    <row r="15" spans="1:23" x14ac:dyDescent="0.25">
      <c r="A15" t="s">
        <v>105</v>
      </c>
      <c r="B15" t="s">
        <v>17</v>
      </c>
      <c r="C15" t="s">
        <v>126</v>
      </c>
      <c r="D15" s="3">
        <v>2016</v>
      </c>
      <c r="E15" s="4" t="s">
        <v>18</v>
      </c>
      <c r="F15" s="5" t="s">
        <v>109</v>
      </c>
      <c r="G15" s="13" t="s">
        <v>36</v>
      </c>
      <c r="H15" s="13" t="s">
        <v>36</v>
      </c>
      <c r="I15" s="13" t="s">
        <v>36</v>
      </c>
      <c r="J15" s="7">
        <v>596666571</v>
      </c>
      <c r="K15" s="7">
        <v>566133314</v>
      </c>
      <c r="L15" s="7">
        <v>30533257</v>
      </c>
      <c r="M15" s="8">
        <f t="shared" si="0"/>
        <v>5.1173064629424329E-2</v>
      </c>
      <c r="N15" s="9">
        <v>1925300</v>
      </c>
      <c r="O15" s="9">
        <v>32458558</v>
      </c>
      <c r="P15" s="8">
        <f t="shared" si="1"/>
        <v>5.4224855987060339E-2</v>
      </c>
      <c r="Q15" s="9">
        <v>7167350</v>
      </c>
      <c r="R15" s="9">
        <v>6307376</v>
      </c>
      <c r="S15" s="10">
        <f t="shared" si="2"/>
        <v>13474726</v>
      </c>
      <c r="T15" s="11">
        <v>16404253</v>
      </c>
      <c r="U15" s="12">
        <f t="shared" si="3"/>
        <v>-0.17858338322385053</v>
      </c>
    </row>
    <row r="16" spans="1:23" x14ac:dyDescent="0.25">
      <c r="A16" t="s">
        <v>37</v>
      </c>
      <c r="B16" t="s">
        <v>17</v>
      </c>
      <c r="C16" t="s">
        <v>126</v>
      </c>
      <c r="D16" s="3">
        <v>2016</v>
      </c>
      <c r="E16" s="4" t="s">
        <v>18</v>
      </c>
      <c r="F16" s="5" t="s">
        <v>109</v>
      </c>
      <c r="G16" s="13" t="s">
        <v>36</v>
      </c>
      <c r="H16" s="13" t="s">
        <v>36</v>
      </c>
      <c r="I16" s="13" t="s">
        <v>36</v>
      </c>
      <c r="J16" s="7">
        <v>190620064</v>
      </c>
      <c r="K16" s="7">
        <v>181483824</v>
      </c>
      <c r="L16" s="7">
        <v>9136240</v>
      </c>
      <c r="M16" s="8">
        <f t="shared" si="0"/>
        <v>4.7929057457456313E-2</v>
      </c>
      <c r="N16" s="9">
        <v>663419</v>
      </c>
      <c r="O16" s="9">
        <v>9799659</v>
      </c>
      <c r="P16" s="8">
        <f t="shared" si="1"/>
        <v>5.1231077802990445E-2</v>
      </c>
      <c r="Q16" s="9">
        <v>2461008</v>
      </c>
      <c r="R16" s="9">
        <v>2177081</v>
      </c>
      <c r="S16" s="10">
        <f t="shared" si="2"/>
        <v>4638089</v>
      </c>
      <c r="T16" s="11">
        <v>5965721</v>
      </c>
      <c r="U16" s="12">
        <f t="shared" si="3"/>
        <v>-0.22254342769298127</v>
      </c>
    </row>
    <row r="17" spans="1:21" x14ac:dyDescent="0.25">
      <c r="A17" t="s">
        <v>38</v>
      </c>
      <c r="B17" t="s">
        <v>27</v>
      </c>
      <c r="C17" t="s">
        <v>127</v>
      </c>
      <c r="D17" s="3">
        <v>2016</v>
      </c>
      <c r="E17" s="4" t="s">
        <v>25</v>
      </c>
      <c r="F17" s="5" t="s">
        <v>111</v>
      </c>
      <c r="G17" s="6">
        <v>28813937</v>
      </c>
      <c r="H17" s="7">
        <v>22128479</v>
      </c>
      <c r="I17" s="7">
        <v>408405</v>
      </c>
      <c r="J17" s="7">
        <v>22536884</v>
      </c>
      <c r="K17" s="7">
        <v>23810009</v>
      </c>
      <c r="L17" s="7">
        <v>-1273125</v>
      </c>
      <c r="M17" s="8">
        <f t="shared" si="0"/>
        <v>-5.6490728709434723E-2</v>
      </c>
      <c r="N17" s="9">
        <v>1730606</v>
      </c>
      <c r="O17" s="9">
        <v>457481</v>
      </c>
      <c r="P17" s="8">
        <f t="shared" si="1"/>
        <v>1.8851599403152119E-2</v>
      </c>
      <c r="Q17" s="9">
        <v>420677</v>
      </c>
      <c r="R17" s="9">
        <v>429845</v>
      </c>
      <c r="S17" s="10">
        <f t="shared" si="2"/>
        <v>850522</v>
      </c>
      <c r="T17" s="11">
        <v>825468</v>
      </c>
      <c r="U17" s="12">
        <f t="shared" si="3"/>
        <v>3.0351267402249391E-2</v>
      </c>
    </row>
    <row r="18" spans="1:21" x14ac:dyDescent="0.25">
      <c r="A18" t="s">
        <v>39</v>
      </c>
      <c r="B18" t="s">
        <v>17</v>
      </c>
      <c r="C18" t="s">
        <v>126</v>
      </c>
      <c r="D18" s="3">
        <v>2016</v>
      </c>
      <c r="E18" s="4" t="s">
        <v>40</v>
      </c>
      <c r="F18" s="5" t="s">
        <v>113</v>
      </c>
      <c r="G18" s="6">
        <v>1674267000</v>
      </c>
      <c r="H18" s="7">
        <v>716650000</v>
      </c>
      <c r="I18" s="7">
        <v>46292000</v>
      </c>
      <c r="J18" s="7">
        <v>762942000</v>
      </c>
      <c r="K18" s="7">
        <v>776633000</v>
      </c>
      <c r="L18" s="7">
        <v>-13691000</v>
      </c>
      <c r="M18" s="8">
        <f t="shared" si="0"/>
        <v>-1.7945007615257778E-2</v>
      </c>
      <c r="N18" s="9">
        <v>-1862000</v>
      </c>
      <c r="O18" s="9">
        <v>-15553000</v>
      </c>
      <c r="P18" s="8">
        <f t="shared" si="1"/>
        <v>-2.0435433857150364E-2</v>
      </c>
      <c r="Q18" s="9">
        <v>34548000</v>
      </c>
      <c r="R18" s="9">
        <v>8299000</v>
      </c>
      <c r="S18" s="10">
        <f t="shared" si="2"/>
        <v>42847000</v>
      </c>
      <c r="T18" s="11">
        <v>36000000</v>
      </c>
      <c r="U18" s="12">
        <f t="shared" si="3"/>
        <v>0.19019444444444444</v>
      </c>
    </row>
    <row r="19" spans="1:21" x14ac:dyDescent="0.25">
      <c r="A19" t="s">
        <v>41</v>
      </c>
      <c r="B19" t="s">
        <v>17</v>
      </c>
      <c r="C19" t="s">
        <v>126</v>
      </c>
      <c r="D19" s="3">
        <v>2016</v>
      </c>
      <c r="E19" s="4" t="s">
        <v>40</v>
      </c>
      <c r="F19" s="5" t="s">
        <v>113</v>
      </c>
      <c r="G19" s="6">
        <v>806943000</v>
      </c>
      <c r="H19" s="7">
        <v>320775000</v>
      </c>
      <c r="I19" s="7">
        <v>11251000</v>
      </c>
      <c r="J19" s="7">
        <v>332026000</v>
      </c>
      <c r="K19" s="7">
        <v>314174000</v>
      </c>
      <c r="L19" s="7">
        <v>17852000</v>
      </c>
      <c r="M19" s="8">
        <f t="shared" si="0"/>
        <v>5.3766873678567341E-2</v>
      </c>
      <c r="N19" s="9">
        <v>-365000</v>
      </c>
      <c r="O19" s="9">
        <v>17487000</v>
      </c>
      <c r="P19" s="8">
        <f t="shared" si="1"/>
        <v>5.2725523953675593E-2</v>
      </c>
      <c r="Q19" s="9">
        <v>11334000</v>
      </c>
      <c r="R19" s="9">
        <v>1527000</v>
      </c>
      <c r="S19" s="10">
        <f t="shared" si="2"/>
        <v>12861000</v>
      </c>
      <c r="T19" s="11">
        <v>13015000</v>
      </c>
      <c r="U19" s="12">
        <f t="shared" si="3"/>
        <v>-1.1832500960430273E-2</v>
      </c>
    </row>
    <row r="20" spans="1:21" x14ac:dyDescent="0.25">
      <c r="A20" t="s">
        <v>42</v>
      </c>
      <c r="B20" t="s">
        <v>17</v>
      </c>
      <c r="C20" t="s">
        <v>126</v>
      </c>
      <c r="D20" s="3">
        <v>2016</v>
      </c>
      <c r="E20" s="4" t="s">
        <v>40</v>
      </c>
      <c r="F20" s="5" t="s">
        <v>113</v>
      </c>
      <c r="G20" s="6">
        <v>527365000</v>
      </c>
      <c r="H20" s="7">
        <v>223786000</v>
      </c>
      <c r="I20" s="7">
        <v>3632000</v>
      </c>
      <c r="J20" s="7">
        <v>227418000</v>
      </c>
      <c r="K20" s="7">
        <v>199409000</v>
      </c>
      <c r="L20" s="7">
        <v>28009000</v>
      </c>
      <c r="M20" s="8">
        <f t="shared" si="0"/>
        <v>0.12316087556833671</v>
      </c>
      <c r="N20" s="9">
        <v>86000</v>
      </c>
      <c r="O20" s="9">
        <v>28095000</v>
      </c>
      <c r="P20" s="8">
        <f t="shared" si="1"/>
        <v>0.12349233420071735</v>
      </c>
      <c r="Q20" s="9">
        <v>6771000</v>
      </c>
      <c r="R20" s="9">
        <v>3712000</v>
      </c>
      <c r="S20" s="10">
        <f t="shared" si="2"/>
        <v>10483000</v>
      </c>
      <c r="T20" s="11">
        <v>9578000</v>
      </c>
      <c r="U20" s="12">
        <f t="shared" si="3"/>
        <v>9.4487366882438917E-2</v>
      </c>
    </row>
    <row r="21" spans="1:21" x14ac:dyDescent="0.25">
      <c r="A21" t="s">
        <v>43</v>
      </c>
      <c r="B21" t="s">
        <v>17</v>
      </c>
      <c r="C21" t="s">
        <v>126</v>
      </c>
      <c r="D21" s="3">
        <v>2016</v>
      </c>
      <c r="E21" s="4" t="s">
        <v>40</v>
      </c>
      <c r="F21" s="5" t="s">
        <v>113</v>
      </c>
      <c r="G21" s="6">
        <v>409638000</v>
      </c>
      <c r="H21" s="7">
        <v>143876000</v>
      </c>
      <c r="I21" s="7">
        <v>4344000</v>
      </c>
      <c r="J21" s="7">
        <v>148220000</v>
      </c>
      <c r="K21" s="7">
        <v>137172000</v>
      </c>
      <c r="L21" s="7">
        <v>11048000</v>
      </c>
      <c r="M21" s="8">
        <f t="shared" si="0"/>
        <v>7.4537849143165566E-2</v>
      </c>
      <c r="N21" s="9">
        <v>-63000</v>
      </c>
      <c r="O21" s="9">
        <v>10985000</v>
      </c>
      <c r="P21" s="8">
        <f t="shared" si="1"/>
        <v>7.4144319876887355E-2</v>
      </c>
      <c r="Q21" s="9">
        <v>13359000</v>
      </c>
      <c r="R21" s="9">
        <v>3421000</v>
      </c>
      <c r="S21" s="10">
        <f t="shared" si="2"/>
        <v>16780000</v>
      </c>
      <c r="T21" s="11">
        <v>14593000</v>
      </c>
      <c r="U21" s="12">
        <f t="shared" si="3"/>
        <v>0.1498663742890427</v>
      </c>
    </row>
    <row r="22" spans="1:21" x14ac:dyDescent="0.25">
      <c r="A22" t="s">
        <v>117</v>
      </c>
      <c r="B22" t="s">
        <v>23</v>
      </c>
      <c r="C22" t="s">
        <v>126</v>
      </c>
      <c r="D22" s="3">
        <v>2016</v>
      </c>
      <c r="E22" s="4" t="s">
        <v>20</v>
      </c>
      <c r="F22" s="5" t="s">
        <v>110</v>
      </c>
      <c r="G22" s="14">
        <v>222078972</v>
      </c>
      <c r="H22" s="14">
        <v>106944154</v>
      </c>
      <c r="I22" s="14">
        <v>6441879</v>
      </c>
      <c r="J22" s="14">
        <v>113386033</v>
      </c>
      <c r="K22" s="14">
        <v>115829290</v>
      </c>
      <c r="L22" s="14">
        <v>-2443257</v>
      </c>
      <c r="M22" s="15">
        <f>L22/J22</f>
        <v>-2.1548130182841831E-2</v>
      </c>
      <c r="N22" s="16">
        <v>948308</v>
      </c>
      <c r="O22" s="16">
        <v>-1494949</v>
      </c>
      <c r="P22" s="15">
        <f>O22/(N22+J22)</f>
        <v>-1.3075240447662177E-2</v>
      </c>
      <c r="Q22" s="16">
        <v>170732</v>
      </c>
      <c r="R22" s="16">
        <v>1984842</v>
      </c>
      <c r="S22" s="10">
        <f>SUM(Q22:R22)</f>
        <v>2155574</v>
      </c>
      <c r="T22" s="16">
        <v>5623406</v>
      </c>
      <c r="U22" s="12">
        <f>(S22-T22)/ABS(T22)</f>
        <v>-0.61667821957013236</v>
      </c>
    </row>
    <row r="23" spans="1:21" x14ac:dyDescent="0.25">
      <c r="A23" t="s">
        <v>44</v>
      </c>
      <c r="B23" t="s">
        <v>23</v>
      </c>
      <c r="C23" t="s">
        <v>127</v>
      </c>
      <c r="D23" s="3">
        <v>2016</v>
      </c>
      <c r="E23" s="4" t="s">
        <v>25</v>
      </c>
      <c r="F23" s="5" t="s">
        <v>111</v>
      </c>
      <c r="G23" s="6">
        <v>34299040</v>
      </c>
      <c r="H23" s="7">
        <v>21180498</v>
      </c>
      <c r="I23" s="7">
        <v>2207292</v>
      </c>
      <c r="J23" s="7">
        <v>23387790</v>
      </c>
      <c r="K23" s="7">
        <v>25415450</v>
      </c>
      <c r="L23" s="7">
        <v>-2027660</v>
      </c>
      <c r="M23" s="8">
        <f t="shared" si="0"/>
        <v>-8.669737499780869E-2</v>
      </c>
      <c r="N23" s="9">
        <v>1960675</v>
      </c>
      <c r="O23" s="9">
        <v>-66985</v>
      </c>
      <c r="P23" s="8">
        <f t="shared" si="1"/>
        <v>-2.6425663250220477E-3</v>
      </c>
      <c r="Q23" s="9"/>
      <c r="R23" s="9">
        <v>773000</v>
      </c>
      <c r="S23" s="10">
        <f t="shared" si="2"/>
        <v>773000</v>
      </c>
      <c r="T23" s="11">
        <v>436013</v>
      </c>
      <c r="U23" s="12">
        <f t="shared" si="3"/>
        <v>0.77288291862857295</v>
      </c>
    </row>
    <row r="24" spans="1:21" x14ac:dyDescent="0.25">
      <c r="A24" t="s">
        <v>45</v>
      </c>
      <c r="B24" t="s">
        <v>17</v>
      </c>
      <c r="C24" t="s">
        <v>126</v>
      </c>
      <c r="D24" s="3">
        <v>2016</v>
      </c>
      <c r="E24" s="4" t="s">
        <v>18</v>
      </c>
      <c r="F24" s="5" t="s">
        <v>109</v>
      </c>
      <c r="G24" s="6">
        <v>655796793</v>
      </c>
      <c r="H24" s="7">
        <v>192918445</v>
      </c>
      <c r="I24" s="7">
        <v>4761323</v>
      </c>
      <c r="J24" s="7">
        <v>197679768</v>
      </c>
      <c r="K24" s="7">
        <v>137553669</v>
      </c>
      <c r="L24" s="7">
        <v>60126099</v>
      </c>
      <c r="M24" s="8">
        <f t="shared" si="0"/>
        <v>0.30415909330690838</v>
      </c>
      <c r="N24" s="9"/>
      <c r="O24" s="9">
        <v>60126099</v>
      </c>
      <c r="P24" s="8">
        <f t="shared" si="1"/>
        <v>0.30415909330690838</v>
      </c>
      <c r="Q24" s="9">
        <v>1849000</v>
      </c>
      <c r="R24" s="9">
        <v>7690874</v>
      </c>
      <c r="S24" s="10">
        <f t="shared" si="2"/>
        <v>9539874</v>
      </c>
      <c r="T24" s="11">
        <v>7173363</v>
      </c>
      <c r="U24" s="12">
        <f t="shared" si="3"/>
        <v>0.32990258544005091</v>
      </c>
    </row>
    <row r="25" spans="1:21" x14ac:dyDescent="0.25">
      <c r="A25" t="s">
        <v>46</v>
      </c>
      <c r="B25" t="s">
        <v>17</v>
      </c>
      <c r="C25" t="s">
        <v>126</v>
      </c>
      <c r="D25" s="3">
        <v>2016</v>
      </c>
      <c r="E25" s="4" t="s">
        <v>25</v>
      </c>
      <c r="F25" s="5" t="s">
        <v>111</v>
      </c>
      <c r="G25" s="14">
        <v>605839000</v>
      </c>
      <c r="H25" s="14">
        <v>217263000</v>
      </c>
      <c r="I25" s="14">
        <v>19486000</v>
      </c>
      <c r="J25" s="14">
        <v>236749000</v>
      </c>
      <c r="K25" s="14">
        <v>205184000</v>
      </c>
      <c r="L25" s="14">
        <v>31565000</v>
      </c>
      <c r="M25" s="15">
        <f t="shared" si="0"/>
        <v>0.13332685671322794</v>
      </c>
      <c r="N25" s="16">
        <v>-262000</v>
      </c>
      <c r="O25" s="16">
        <v>31303000</v>
      </c>
      <c r="P25" s="15">
        <f t="shared" si="1"/>
        <v>0.13236668400377188</v>
      </c>
      <c r="Q25" s="16">
        <v>5752467</v>
      </c>
      <c r="R25" s="16">
        <v>810000</v>
      </c>
      <c r="S25" s="10">
        <f t="shared" si="2"/>
        <v>6562467</v>
      </c>
      <c r="T25" s="16">
        <v>8003000</v>
      </c>
      <c r="U25" s="12">
        <f t="shared" si="3"/>
        <v>-0.179999125328002</v>
      </c>
    </row>
    <row r="26" spans="1:21" x14ac:dyDescent="0.25">
      <c r="A26" t="s">
        <v>103</v>
      </c>
      <c r="B26" t="s">
        <v>23</v>
      </c>
      <c r="C26" t="s">
        <v>126</v>
      </c>
      <c r="D26" s="3">
        <v>2016</v>
      </c>
      <c r="E26" s="4" t="s">
        <v>18</v>
      </c>
      <c r="F26" s="5" t="s">
        <v>109</v>
      </c>
      <c r="G26" s="14">
        <v>271151629</v>
      </c>
      <c r="H26" s="14">
        <v>113276504</v>
      </c>
      <c r="I26" s="14">
        <v>8356312</v>
      </c>
      <c r="J26" s="14">
        <v>121632816</v>
      </c>
      <c r="K26" s="14">
        <v>127993525</v>
      </c>
      <c r="L26" s="14">
        <v>-6360709</v>
      </c>
      <c r="M26" s="15">
        <f t="shared" si="0"/>
        <v>-5.2294349577502175E-2</v>
      </c>
      <c r="N26" s="16">
        <v>1039683</v>
      </c>
      <c r="O26" s="16">
        <v>-5321026</v>
      </c>
      <c r="P26" s="15">
        <f t="shared" si="1"/>
        <v>-4.3375866990367579E-2</v>
      </c>
      <c r="Q26" s="16">
        <v>33189052</v>
      </c>
      <c r="R26" s="16">
        <v>1200226</v>
      </c>
      <c r="S26" s="10">
        <f t="shared" si="2"/>
        <v>34389278</v>
      </c>
      <c r="T26" s="16">
        <v>7833499</v>
      </c>
      <c r="U26" s="12">
        <f t="shared" si="3"/>
        <v>3.3900277513279824</v>
      </c>
    </row>
    <row r="27" spans="1:21" x14ac:dyDescent="0.25">
      <c r="A27" t="s">
        <v>47</v>
      </c>
      <c r="B27" t="s">
        <v>17</v>
      </c>
      <c r="C27" t="s">
        <v>126</v>
      </c>
      <c r="D27" s="3">
        <v>2016</v>
      </c>
      <c r="E27" s="4" t="s">
        <v>25</v>
      </c>
      <c r="F27" s="5" t="s">
        <v>111</v>
      </c>
      <c r="G27" s="14">
        <v>3330120229</v>
      </c>
      <c r="H27" s="14">
        <v>1579879499</v>
      </c>
      <c r="I27" s="14">
        <v>67762114</v>
      </c>
      <c r="J27" s="14">
        <v>1647641612</v>
      </c>
      <c r="K27" s="14">
        <v>1527248525</v>
      </c>
      <c r="L27" s="14">
        <v>120393087</v>
      </c>
      <c r="M27" s="15">
        <f t="shared" si="0"/>
        <v>7.3069948053727601E-2</v>
      </c>
      <c r="N27" s="16">
        <v>23840829</v>
      </c>
      <c r="O27" s="16">
        <v>144233916</v>
      </c>
      <c r="P27" s="15">
        <f t="shared" si="1"/>
        <v>8.6291014767531135E-2</v>
      </c>
      <c r="Q27" s="16">
        <v>348970</v>
      </c>
      <c r="R27" s="16">
        <v>18262294</v>
      </c>
      <c r="S27" s="10">
        <f t="shared" si="2"/>
        <v>18611264</v>
      </c>
      <c r="T27" s="16">
        <v>53708625</v>
      </c>
      <c r="U27" s="12">
        <f t="shared" si="3"/>
        <v>-0.65347718359946838</v>
      </c>
    </row>
    <row r="28" spans="1:21" x14ac:dyDescent="0.25">
      <c r="A28" t="s">
        <v>48</v>
      </c>
      <c r="B28" t="s">
        <v>23</v>
      </c>
      <c r="C28" t="s">
        <v>127</v>
      </c>
      <c r="D28" s="3">
        <v>2016</v>
      </c>
      <c r="E28" s="4" t="s">
        <v>25</v>
      </c>
      <c r="F28" s="5" t="s">
        <v>111</v>
      </c>
      <c r="G28" s="14">
        <v>41781350</v>
      </c>
      <c r="H28" s="14">
        <v>28008942</v>
      </c>
      <c r="I28" s="14">
        <v>2762190</v>
      </c>
      <c r="J28" s="14">
        <v>30771131</v>
      </c>
      <c r="K28" s="14">
        <v>33952767</v>
      </c>
      <c r="L28" s="14">
        <v>-3181636</v>
      </c>
      <c r="M28" s="15">
        <f t="shared" si="0"/>
        <v>-0.1033967844730829</v>
      </c>
      <c r="N28" s="16">
        <v>211409</v>
      </c>
      <c r="O28" s="16">
        <v>-2970227</v>
      </c>
      <c r="P28" s="15">
        <f t="shared" si="1"/>
        <v>-9.586776939527876E-2</v>
      </c>
      <c r="Q28" s="16">
        <v>858476</v>
      </c>
      <c r="R28" s="16">
        <v>1084858</v>
      </c>
      <c r="S28" s="10">
        <f t="shared" si="2"/>
        <v>1943334</v>
      </c>
      <c r="T28" s="16">
        <v>1266586</v>
      </c>
      <c r="U28" s="12">
        <f t="shared" si="3"/>
        <v>0.53430876387390991</v>
      </c>
    </row>
    <row r="29" spans="1:21" x14ac:dyDescent="0.25">
      <c r="A29" t="s">
        <v>49</v>
      </c>
      <c r="B29" t="s">
        <v>23</v>
      </c>
      <c r="C29" t="s">
        <v>127</v>
      </c>
      <c r="D29" s="3">
        <v>2016</v>
      </c>
      <c r="E29" s="4" t="s">
        <v>25</v>
      </c>
      <c r="F29" s="5" t="s">
        <v>111</v>
      </c>
      <c r="G29" s="14">
        <v>107135267</v>
      </c>
      <c r="H29" s="14">
        <v>71101425</v>
      </c>
      <c r="I29" s="14">
        <v>6411235</v>
      </c>
      <c r="J29" s="14">
        <v>77512660</v>
      </c>
      <c r="K29" s="14">
        <v>76528251</v>
      </c>
      <c r="L29" s="14">
        <v>984410</v>
      </c>
      <c r="M29" s="15">
        <f t="shared" si="0"/>
        <v>1.2699989911325453E-2</v>
      </c>
      <c r="N29" s="16">
        <v>168476</v>
      </c>
      <c r="O29" s="16">
        <v>1152885</v>
      </c>
      <c r="P29" s="15">
        <f t="shared" si="1"/>
        <v>1.4841247944674753E-2</v>
      </c>
      <c r="Q29" s="16">
        <v>7781275</v>
      </c>
      <c r="R29" s="16">
        <v>1450877</v>
      </c>
      <c r="S29" s="10">
        <f t="shared" si="2"/>
        <v>9232152</v>
      </c>
      <c r="T29" s="16">
        <v>2233242</v>
      </c>
      <c r="U29" s="12">
        <f t="shared" si="3"/>
        <v>3.133968463784937</v>
      </c>
    </row>
    <row r="30" spans="1:21" x14ac:dyDescent="0.25">
      <c r="A30" t="s">
        <v>50</v>
      </c>
      <c r="B30" t="s">
        <v>17</v>
      </c>
      <c r="C30" t="s">
        <v>126</v>
      </c>
      <c r="D30" s="3">
        <v>2016</v>
      </c>
      <c r="E30" s="4" t="s">
        <v>25</v>
      </c>
      <c r="F30" s="5" t="s">
        <v>111</v>
      </c>
      <c r="G30" s="14">
        <v>1440988509</v>
      </c>
      <c r="H30" s="14">
        <v>608178486</v>
      </c>
      <c r="I30" s="14">
        <v>25899204</v>
      </c>
      <c r="J30" s="14">
        <v>634077691</v>
      </c>
      <c r="K30" s="14">
        <v>560809660</v>
      </c>
      <c r="L30" s="14">
        <v>73268030</v>
      </c>
      <c r="M30" s="15">
        <f t="shared" si="0"/>
        <v>0.11555055640650193</v>
      </c>
      <c r="N30" s="16">
        <v>2190604</v>
      </c>
      <c r="O30" s="16">
        <v>75458634</v>
      </c>
      <c r="P30" s="15">
        <f t="shared" si="1"/>
        <v>0.11859562167874481</v>
      </c>
      <c r="Q30" s="16">
        <v>1682375</v>
      </c>
      <c r="R30" s="16">
        <v>14462808</v>
      </c>
      <c r="S30" s="10">
        <f t="shared" si="2"/>
        <v>16145183</v>
      </c>
      <c r="T30" s="16">
        <v>19224464</v>
      </c>
      <c r="U30" s="12">
        <f t="shared" si="3"/>
        <v>-0.16017512893987579</v>
      </c>
    </row>
    <row r="31" spans="1:21" x14ac:dyDescent="0.25">
      <c r="A31" t="s">
        <v>51</v>
      </c>
      <c r="B31" t="s">
        <v>17</v>
      </c>
      <c r="C31" t="s">
        <v>126</v>
      </c>
      <c r="D31" s="3">
        <v>2016</v>
      </c>
      <c r="E31" s="4" t="s">
        <v>25</v>
      </c>
      <c r="F31" s="5" t="s">
        <v>111</v>
      </c>
      <c r="G31" s="14">
        <v>220118845</v>
      </c>
      <c r="H31" s="14">
        <v>104816689</v>
      </c>
      <c r="I31" s="14">
        <v>6029976</v>
      </c>
      <c r="J31" s="14">
        <v>110846664</v>
      </c>
      <c r="K31" s="14">
        <v>123652308</v>
      </c>
      <c r="L31" s="14">
        <v>-12805643</v>
      </c>
      <c r="M31" s="15">
        <f t="shared" si="0"/>
        <v>-0.11552574103628414</v>
      </c>
      <c r="N31" s="16">
        <v>676694</v>
      </c>
      <c r="O31" s="16">
        <v>-12128949</v>
      </c>
      <c r="P31" s="15">
        <f t="shared" si="1"/>
        <v>-0.10875702828101715</v>
      </c>
      <c r="Q31" s="16">
        <v>49024</v>
      </c>
      <c r="R31" s="16">
        <v>4327354</v>
      </c>
      <c r="S31" s="10">
        <f t="shared" si="2"/>
        <v>4376378</v>
      </c>
      <c r="T31" s="16">
        <v>4842659</v>
      </c>
      <c r="U31" s="12">
        <f t="shared" si="3"/>
        <v>-9.6286151884739352E-2</v>
      </c>
    </row>
    <row r="32" spans="1:21" x14ac:dyDescent="0.25">
      <c r="A32" t="s">
        <v>52</v>
      </c>
      <c r="B32" t="s">
        <v>27</v>
      </c>
      <c r="C32" t="s">
        <v>127</v>
      </c>
      <c r="D32" s="3">
        <v>2016</v>
      </c>
      <c r="E32" s="4" t="s">
        <v>25</v>
      </c>
      <c r="F32" s="5" t="s">
        <v>111</v>
      </c>
      <c r="G32" s="14">
        <v>9026882</v>
      </c>
      <c r="H32" s="14">
        <v>8117878</v>
      </c>
      <c r="I32" s="14">
        <v>371603</v>
      </c>
      <c r="J32" s="14">
        <v>8489481</v>
      </c>
      <c r="K32" s="14">
        <v>9882511</v>
      </c>
      <c r="L32" s="14">
        <v>-1393030</v>
      </c>
      <c r="M32" s="15">
        <f t="shared" si="0"/>
        <v>-0.16408894725131018</v>
      </c>
      <c r="N32" s="16">
        <v>1820211</v>
      </c>
      <c r="O32" s="16">
        <v>427181</v>
      </c>
      <c r="P32" s="15">
        <f t="shared" si="1"/>
        <v>4.1434894466294434E-2</v>
      </c>
      <c r="Q32" s="16">
        <v>2991186</v>
      </c>
      <c r="R32" s="16">
        <v>66289</v>
      </c>
      <c r="S32" s="10">
        <f t="shared" si="2"/>
        <v>3057475</v>
      </c>
      <c r="T32" s="16">
        <v>195910</v>
      </c>
      <c r="U32" s="12">
        <f t="shared" si="3"/>
        <v>14.606528507988362</v>
      </c>
    </row>
    <row r="33" spans="1:21" x14ac:dyDescent="0.25">
      <c r="A33" t="s">
        <v>53</v>
      </c>
      <c r="B33" t="s">
        <v>23</v>
      </c>
      <c r="C33" t="s">
        <v>127</v>
      </c>
      <c r="D33" s="3">
        <v>2016</v>
      </c>
      <c r="E33" s="4" t="s">
        <v>18</v>
      </c>
      <c r="F33" s="5" t="s">
        <v>109</v>
      </c>
      <c r="G33" s="14">
        <v>150298173</v>
      </c>
      <c r="H33" s="14">
        <v>83184345</v>
      </c>
      <c r="I33" s="14">
        <v>1074242</v>
      </c>
      <c r="J33" s="14">
        <v>84258587</v>
      </c>
      <c r="K33" s="14">
        <v>93308915</v>
      </c>
      <c r="L33" s="14">
        <v>-9050328</v>
      </c>
      <c r="M33" s="15">
        <f t="shared" si="0"/>
        <v>-0.10741134313111612</v>
      </c>
      <c r="N33" s="16">
        <v>346180</v>
      </c>
      <c r="O33" s="16">
        <v>-8704148</v>
      </c>
      <c r="P33" s="15">
        <f t="shared" si="1"/>
        <v>-0.10288011312648612</v>
      </c>
      <c r="Q33" s="16">
        <v>11579229</v>
      </c>
      <c r="R33" s="16">
        <v>195727</v>
      </c>
      <c r="S33" s="10">
        <f t="shared" si="2"/>
        <v>11774956</v>
      </c>
      <c r="T33" s="16">
        <v>4088337</v>
      </c>
      <c r="U33" s="12">
        <f t="shared" si="3"/>
        <v>1.8801334136593926</v>
      </c>
    </row>
    <row r="34" spans="1:21" x14ac:dyDescent="0.25">
      <c r="A34" t="s">
        <v>54</v>
      </c>
      <c r="B34" t="s">
        <v>17</v>
      </c>
      <c r="C34" t="s">
        <v>126</v>
      </c>
      <c r="D34" s="3">
        <v>2016</v>
      </c>
      <c r="E34" s="4" t="s">
        <v>18</v>
      </c>
      <c r="F34" s="5" t="s">
        <v>109</v>
      </c>
      <c r="G34" s="14">
        <v>564847516</v>
      </c>
      <c r="H34" s="14">
        <v>189125931</v>
      </c>
      <c r="I34" s="14">
        <v>4926247</v>
      </c>
      <c r="J34" s="14">
        <v>194052178</v>
      </c>
      <c r="K34" s="14">
        <v>224350569</v>
      </c>
      <c r="L34" s="14">
        <v>-30298391</v>
      </c>
      <c r="M34" s="15">
        <f t="shared" si="0"/>
        <v>-0.15613527924432777</v>
      </c>
      <c r="N34" s="16">
        <v>338902</v>
      </c>
      <c r="O34" s="16">
        <v>-29959489</v>
      </c>
      <c r="P34" s="15">
        <f t="shared" si="1"/>
        <v>-0.15411966948277667</v>
      </c>
      <c r="Q34" s="16">
        <v>3827518</v>
      </c>
      <c r="R34" s="16">
        <v>-4196524</v>
      </c>
      <c r="S34" s="10">
        <f t="shared" si="2"/>
        <v>-369006</v>
      </c>
      <c r="T34" s="16">
        <v>11330092</v>
      </c>
      <c r="U34" s="12">
        <f t="shared" si="3"/>
        <v>-1.0325686675801045</v>
      </c>
    </row>
    <row r="35" spans="1:21" x14ac:dyDescent="0.25">
      <c r="A35" t="s">
        <v>55</v>
      </c>
      <c r="B35" t="s">
        <v>17</v>
      </c>
      <c r="C35" t="s">
        <v>126</v>
      </c>
      <c r="D35" s="3">
        <v>2016</v>
      </c>
      <c r="E35" s="4" t="s">
        <v>18</v>
      </c>
      <c r="F35" s="5" t="s">
        <v>109</v>
      </c>
      <c r="G35" s="14">
        <v>221024784</v>
      </c>
      <c r="H35" s="14">
        <v>98743630</v>
      </c>
      <c r="I35" s="14">
        <v>1775976</v>
      </c>
      <c r="J35" s="14">
        <v>100519606</v>
      </c>
      <c r="K35" s="14">
        <v>106875043</v>
      </c>
      <c r="L35" s="14">
        <v>-6355436</v>
      </c>
      <c r="M35" s="15">
        <f t="shared" si="0"/>
        <v>-6.3225834768990241E-2</v>
      </c>
      <c r="N35" s="16">
        <v>166642</v>
      </c>
      <c r="O35" s="16">
        <v>-6188794</v>
      </c>
      <c r="P35" s="15">
        <f t="shared" si="1"/>
        <v>-6.1466129912796034E-2</v>
      </c>
      <c r="Q35" s="16">
        <v>4879842</v>
      </c>
      <c r="R35" s="16">
        <v>1096345</v>
      </c>
      <c r="S35" s="10">
        <f t="shared" si="2"/>
        <v>5976187</v>
      </c>
      <c r="T35" s="16">
        <v>6124127</v>
      </c>
      <c r="U35" s="12">
        <f t="shared" si="3"/>
        <v>-2.415691248728186E-2</v>
      </c>
    </row>
    <row r="36" spans="1:21" x14ac:dyDescent="0.25">
      <c r="A36" t="s">
        <v>56</v>
      </c>
      <c r="B36" t="s">
        <v>23</v>
      </c>
      <c r="C36" t="s">
        <v>126</v>
      </c>
      <c r="D36" s="3">
        <v>2016</v>
      </c>
      <c r="E36" s="4" t="s">
        <v>18</v>
      </c>
      <c r="F36" s="5" t="s">
        <v>109</v>
      </c>
      <c r="G36" s="14">
        <v>224338562</v>
      </c>
      <c r="H36" s="14">
        <v>110941054</v>
      </c>
      <c r="I36" s="14">
        <v>2712944</v>
      </c>
      <c r="J36" s="14">
        <v>113653998</v>
      </c>
      <c r="K36" s="14">
        <v>104696122</v>
      </c>
      <c r="L36" s="14">
        <v>8957876</v>
      </c>
      <c r="M36" s="15">
        <f t="shared" si="0"/>
        <v>7.8817077776709626E-2</v>
      </c>
      <c r="N36" s="16">
        <v>78949</v>
      </c>
      <c r="O36" s="16">
        <v>9036825</v>
      </c>
      <c r="P36" s="15">
        <f t="shared" si="1"/>
        <v>7.9456527227769802E-2</v>
      </c>
      <c r="Q36" s="16">
        <v>18273212</v>
      </c>
      <c r="R36" s="16">
        <v>845271</v>
      </c>
      <c r="S36" s="10">
        <f t="shared" si="2"/>
        <v>19118483</v>
      </c>
      <c r="T36" s="16">
        <v>6499409</v>
      </c>
      <c r="U36" s="12">
        <f t="shared" si="3"/>
        <v>1.9415725337488379</v>
      </c>
    </row>
    <row r="37" spans="1:21" x14ac:dyDescent="0.25">
      <c r="A37" t="s">
        <v>57</v>
      </c>
      <c r="B37" t="s">
        <v>17</v>
      </c>
      <c r="C37" t="s">
        <v>126</v>
      </c>
      <c r="D37" s="3">
        <v>2016</v>
      </c>
      <c r="E37" s="4" t="s">
        <v>18</v>
      </c>
      <c r="F37" s="5" t="s">
        <v>109</v>
      </c>
      <c r="G37" s="14">
        <v>1530841610</v>
      </c>
      <c r="H37" s="14">
        <v>732768296</v>
      </c>
      <c r="I37" s="14">
        <v>84358121</v>
      </c>
      <c r="J37" s="14">
        <v>817126417</v>
      </c>
      <c r="K37" s="14">
        <v>819397172</v>
      </c>
      <c r="L37" s="14">
        <v>-2270755</v>
      </c>
      <c r="M37" s="15">
        <f t="shared" si="0"/>
        <v>-2.7789518889094976E-3</v>
      </c>
      <c r="N37" s="16">
        <v>-822641</v>
      </c>
      <c r="O37" s="16">
        <v>-3093396</v>
      </c>
      <c r="P37" s="15">
        <f t="shared" si="1"/>
        <v>-3.7895157304772774E-3</v>
      </c>
      <c r="Q37" s="16">
        <v>1325297</v>
      </c>
      <c r="R37" s="16">
        <v>4106924</v>
      </c>
      <c r="S37" s="10">
        <f t="shared" si="2"/>
        <v>5432221</v>
      </c>
      <c r="T37" s="16">
        <v>26670819</v>
      </c>
      <c r="U37" s="12">
        <f t="shared" si="3"/>
        <v>-0.79632342748829721</v>
      </c>
    </row>
    <row r="38" spans="1:21" x14ac:dyDescent="0.25">
      <c r="A38" t="s">
        <v>58</v>
      </c>
      <c r="B38" t="s">
        <v>23</v>
      </c>
      <c r="C38" t="s">
        <v>127</v>
      </c>
      <c r="D38" s="3">
        <v>2016</v>
      </c>
      <c r="E38" s="4" t="s">
        <v>18</v>
      </c>
      <c r="F38" s="5" t="s">
        <v>109</v>
      </c>
      <c r="G38" s="14">
        <v>119069693</v>
      </c>
      <c r="H38" s="14">
        <v>58624271</v>
      </c>
      <c r="I38" s="14">
        <v>2692790</v>
      </c>
      <c r="J38" s="14">
        <v>61317061</v>
      </c>
      <c r="K38" s="14">
        <v>67762618</v>
      </c>
      <c r="L38" s="14">
        <v>-6445557</v>
      </c>
      <c r="M38" s="15">
        <f t="shared" si="0"/>
        <v>-0.10511849222518999</v>
      </c>
      <c r="N38" s="16">
        <v>72228</v>
      </c>
      <c r="O38" s="16">
        <v>-6373329</v>
      </c>
      <c r="P38" s="15">
        <f t="shared" si="1"/>
        <v>-0.10381825728589233</v>
      </c>
      <c r="Q38" s="16">
        <v>3225015</v>
      </c>
      <c r="R38" s="16">
        <v>837796</v>
      </c>
      <c r="S38" s="10">
        <f t="shared" si="2"/>
        <v>4062811</v>
      </c>
      <c r="T38" s="16">
        <v>3073130</v>
      </c>
      <c r="U38" s="12">
        <f t="shared" si="3"/>
        <v>0.32204332390754703</v>
      </c>
    </row>
    <row r="39" spans="1:21" x14ac:dyDescent="0.25">
      <c r="A39" t="s">
        <v>59</v>
      </c>
      <c r="B39" t="s">
        <v>17</v>
      </c>
      <c r="C39" t="s">
        <v>126</v>
      </c>
      <c r="D39" s="3">
        <v>2016</v>
      </c>
      <c r="E39" s="4" t="s">
        <v>18</v>
      </c>
      <c r="F39" s="5" t="s">
        <v>109</v>
      </c>
      <c r="G39" s="14">
        <v>1705512783</v>
      </c>
      <c r="H39" s="14">
        <v>861680736</v>
      </c>
      <c r="I39" s="14">
        <v>23512934</v>
      </c>
      <c r="J39" s="14">
        <v>885193669</v>
      </c>
      <c r="K39" s="14">
        <v>826344026</v>
      </c>
      <c r="L39" s="14">
        <v>58849643</v>
      </c>
      <c r="M39" s="15">
        <f t="shared" si="0"/>
        <v>6.6482223112239627E-2</v>
      </c>
      <c r="N39" s="16">
        <v>1676745</v>
      </c>
      <c r="O39" s="16">
        <v>60526387</v>
      </c>
      <c r="P39" s="15">
        <f t="shared" si="1"/>
        <v>6.8247159950923786E-2</v>
      </c>
      <c r="Q39" s="16">
        <v>26599225</v>
      </c>
      <c r="R39" s="16">
        <v>2793464</v>
      </c>
      <c r="S39" s="10">
        <f t="shared" si="2"/>
        <v>29392689</v>
      </c>
      <c r="T39" s="16">
        <v>29586121</v>
      </c>
      <c r="U39" s="12">
        <f t="shared" si="3"/>
        <v>-6.5379304032454951E-3</v>
      </c>
    </row>
    <row r="40" spans="1:21" x14ac:dyDescent="0.25">
      <c r="A40" t="s">
        <v>60</v>
      </c>
      <c r="B40" t="s">
        <v>17</v>
      </c>
      <c r="C40" t="s">
        <v>126</v>
      </c>
      <c r="D40" s="3">
        <v>2016</v>
      </c>
      <c r="E40" s="4" t="s">
        <v>18</v>
      </c>
      <c r="F40" s="5" t="s">
        <v>109</v>
      </c>
      <c r="G40" s="14">
        <v>269074884</v>
      </c>
      <c r="H40" s="14">
        <v>129973307</v>
      </c>
      <c r="I40" s="14">
        <v>6157227</v>
      </c>
      <c r="J40" s="14">
        <v>136130534</v>
      </c>
      <c r="K40" s="14">
        <v>132774158</v>
      </c>
      <c r="L40" s="14">
        <v>3356376</v>
      </c>
      <c r="M40" s="15">
        <f t="shared" si="0"/>
        <v>2.465557065984917E-2</v>
      </c>
      <c r="N40" s="16">
        <v>238638</v>
      </c>
      <c r="O40" s="16">
        <v>3595014</v>
      </c>
      <c r="P40" s="15">
        <f t="shared" si="1"/>
        <v>2.6362365828546647E-2</v>
      </c>
      <c r="Q40" s="16">
        <v>2987254</v>
      </c>
      <c r="R40" s="16">
        <v>1850800</v>
      </c>
      <c r="S40" s="10">
        <f t="shared" si="2"/>
        <v>4838054</v>
      </c>
      <c r="T40" s="16">
        <v>6208732</v>
      </c>
      <c r="U40" s="12">
        <f t="shared" si="3"/>
        <v>-0.22076617254537642</v>
      </c>
    </row>
    <row r="41" spans="1:21" x14ac:dyDescent="0.25">
      <c r="A41" t="s">
        <v>123</v>
      </c>
      <c r="B41" t="s">
        <v>17</v>
      </c>
      <c r="C41" t="s">
        <v>126</v>
      </c>
      <c r="D41" s="3">
        <v>2016</v>
      </c>
      <c r="E41" s="35" t="s">
        <v>25</v>
      </c>
      <c r="F41" s="5" t="s">
        <v>111</v>
      </c>
      <c r="G41" s="14">
        <v>1389013783</v>
      </c>
      <c r="H41" s="14">
        <v>653402134</v>
      </c>
      <c r="I41" s="14">
        <v>47181238</v>
      </c>
      <c r="J41" s="14">
        <v>700583372</v>
      </c>
      <c r="K41" s="14">
        <v>662752754</v>
      </c>
      <c r="L41" s="14">
        <v>37830618</v>
      </c>
      <c r="M41" s="15">
        <f t="shared" si="0"/>
        <v>5.3998738068821876E-2</v>
      </c>
      <c r="N41" s="16">
        <v>2193647</v>
      </c>
      <c r="O41" s="16">
        <v>40024265</v>
      </c>
      <c r="P41" s="15">
        <f t="shared" si="1"/>
        <v>5.6951584809861289E-2</v>
      </c>
      <c r="Q41" s="16">
        <v>22191037</v>
      </c>
      <c r="R41" s="16">
        <v>24343761</v>
      </c>
      <c r="S41" s="10">
        <f t="shared" si="2"/>
        <v>46534798</v>
      </c>
      <c r="T41" s="16">
        <v>45331565</v>
      </c>
      <c r="U41" s="12">
        <f t="shared" si="3"/>
        <v>2.6542939781584861E-2</v>
      </c>
    </row>
    <row r="42" spans="1:21" x14ac:dyDescent="0.25">
      <c r="A42" t="s">
        <v>61</v>
      </c>
      <c r="B42" t="s">
        <v>17</v>
      </c>
      <c r="C42" t="s">
        <v>126</v>
      </c>
      <c r="D42" s="3">
        <v>2016</v>
      </c>
      <c r="E42" s="4" t="s">
        <v>18</v>
      </c>
      <c r="F42" s="5" t="s">
        <v>109</v>
      </c>
      <c r="G42" s="14">
        <v>326419425</v>
      </c>
      <c r="H42" s="14">
        <v>157823839</v>
      </c>
      <c r="I42" s="14">
        <v>12300127</v>
      </c>
      <c r="J42" s="14">
        <v>170123966</v>
      </c>
      <c r="K42" s="14">
        <v>173886733</v>
      </c>
      <c r="L42" s="14">
        <v>-3762767</v>
      </c>
      <c r="M42" s="15">
        <f t="shared" si="0"/>
        <v>-2.2117794973108021E-2</v>
      </c>
      <c r="N42" s="16">
        <v>473152</v>
      </c>
      <c r="O42" s="16">
        <v>-3289615</v>
      </c>
      <c r="P42" s="15">
        <f t="shared" si="1"/>
        <v>-1.9282945917058224E-2</v>
      </c>
      <c r="Q42" s="16">
        <v>5429991</v>
      </c>
      <c r="R42" s="16">
        <v>2203780</v>
      </c>
      <c r="S42" s="10">
        <f t="shared" si="2"/>
        <v>7633771</v>
      </c>
      <c r="T42" s="16">
        <v>7770513</v>
      </c>
      <c r="U42" s="12">
        <f t="shared" si="3"/>
        <v>-1.7597551152671646E-2</v>
      </c>
    </row>
    <row r="43" spans="1:21" x14ac:dyDescent="0.25">
      <c r="A43" t="s">
        <v>62</v>
      </c>
      <c r="B43" t="s">
        <v>23</v>
      </c>
      <c r="C43" t="s">
        <v>127</v>
      </c>
      <c r="D43" s="3">
        <v>2016</v>
      </c>
      <c r="E43" s="4" t="s">
        <v>18</v>
      </c>
      <c r="F43" s="5" t="s">
        <v>109</v>
      </c>
      <c r="G43" s="14">
        <v>220982828</v>
      </c>
      <c r="H43" s="14">
        <v>110837703</v>
      </c>
      <c r="I43" s="14">
        <v>7632176</v>
      </c>
      <c r="J43" s="14">
        <v>118469880</v>
      </c>
      <c r="K43" s="14">
        <v>114145890</v>
      </c>
      <c r="L43" s="14">
        <v>4323990</v>
      </c>
      <c r="M43" s="15">
        <f t="shared" si="0"/>
        <v>3.6498644212351695E-2</v>
      </c>
      <c r="N43" s="16">
        <v>767639</v>
      </c>
      <c r="O43" s="16">
        <v>5091630</v>
      </c>
      <c r="P43" s="15">
        <f t="shared" si="1"/>
        <v>4.2701576170835961E-2</v>
      </c>
      <c r="Q43" s="16">
        <v>4559721</v>
      </c>
      <c r="R43" s="16">
        <v>2031029</v>
      </c>
      <c r="S43" s="10">
        <f t="shared" si="2"/>
        <v>6590750</v>
      </c>
      <c r="T43" s="16">
        <v>6150335</v>
      </c>
      <c r="U43" s="12">
        <f t="shared" si="3"/>
        <v>7.1608294507534961E-2</v>
      </c>
    </row>
    <row r="44" spans="1:21" x14ac:dyDescent="0.25">
      <c r="A44" t="s">
        <v>63</v>
      </c>
      <c r="B44" t="s">
        <v>23</v>
      </c>
      <c r="C44" t="s">
        <v>127</v>
      </c>
      <c r="D44" s="3">
        <v>2016</v>
      </c>
      <c r="E44" s="35" t="s">
        <v>18</v>
      </c>
      <c r="F44" s="5" t="s">
        <v>109</v>
      </c>
      <c r="G44" s="14">
        <v>102318341</v>
      </c>
      <c r="H44" s="14">
        <v>57661356</v>
      </c>
      <c r="I44" s="14">
        <v>4555413</v>
      </c>
      <c r="J44" s="14">
        <v>62216769</v>
      </c>
      <c r="K44" s="14">
        <v>59840223</v>
      </c>
      <c r="L44" s="14">
        <v>2376546</v>
      </c>
      <c r="M44" s="15">
        <f t="shared" si="0"/>
        <v>3.819783698507391E-2</v>
      </c>
      <c r="N44" s="16">
        <v>93162</v>
      </c>
      <c r="O44" s="16">
        <v>2469708</v>
      </c>
      <c r="P44" s="15">
        <f t="shared" si="1"/>
        <v>3.9635864786947042E-2</v>
      </c>
      <c r="Q44" s="16">
        <v>2306839</v>
      </c>
      <c r="R44" s="16">
        <v>609863</v>
      </c>
      <c r="S44" s="10">
        <f t="shared" si="2"/>
        <v>2916702</v>
      </c>
      <c r="T44" s="16">
        <v>3374556</v>
      </c>
      <c r="U44" s="12">
        <f t="shared" si="3"/>
        <v>-0.13567829367774606</v>
      </c>
    </row>
    <row r="45" spans="1:21" x14ac:dyDescent="0.25">
      <c r="A45" t="s">
        <v>64</v>
      </c>
      <c r="B45" t="s">
        <v>23</v>
      </c>
      <c r="C45" t="s">
        <v>127</v>
      </c>
      <c r="D45" s="3">
        <v>2016</v>
      </c>
      <c r="E45" s="4" t="s">
        <v>18</v>
      </c>
      <c r="F45" s="5" t="s">
        <v>109</v>
      </c>
      <c r="G45" s="14">
        <v>173893790</v>
      </c>
      <c r="H45" s="14">
        <v>89704624</v>
      </c>
      <c r="I45" s="14">
        <v>3188625</v>
      </c>
      <c r="J45" s="14">
        <v>92893250</v>
      </c>
      <c r="K45" s="14">
        <v>89451791</v>
      </c>
      <c r="L45" s="14">
        <v>3441459</v>
      </c>
      <c r="M45" s="15">
        <f t="shared" si="0"/>
        <v>3.7047460391363203E-2</v>
      </c>
      <c r="N45" s="16">
        <v>267294</v>
      </c>
      <c r="O45" s="16">
        <v>3708753</v>
      </c>
      <c r="P45" s="15">
        <f t="shared" si="1"/>
        <v>3.9810340738242148E-2</v>
      </c>
      <c r="Q45" s="16">
        <v>3409843</v>
      </c>
      <c r="R45" s="16">
        <v>4543831</v>
      </c>
      <c r="S45" s="10">
        <f t="shared" si="2"/>
        <v>7953674</v>
      </c>
      <c r="T45" s="16">
        <v>4523988</v>
      </c>
      <c r="U45" s="12">
        <f t="shared" si="3"/>
        <v>0.7581112063073554</v>
      </c>
    </row>
    <row r="46" spans="1:21" x14ac:dyDescent="0.25">
      <c r="A46" t="s">
        <v>65</v>
      </c>
      <c r="B46" t="s">
        <v>23</v>
      </c>
      <c r="C46" t="s">
        <v>126</v>
      </c>
      <c r="D46" s="3">
        <v>2016</v>
      </c>
      <c r="E46" s="4" t="s">
        <v>18</v>
      </c>
      <c r="F46" s="5" t="s">
        <v>109</v>
      </c>
      <c r="G46" s="14">
        <v>90751182</v>
      </c>
      <c r="H46" s="14">
        <v>45836840</v>
      </c>
      <c r="I46" s="14">
        <v>351905</v>
      </c>
      <c r="J46" s="14">
        <v>46188745</v>
      </c>
      <c r="K46" s="14">
        <v>45065297</v>
      </c>
      <c r="L46" s="14">
        <v>1123448</v>
      </c>
      <c r="M46" s="15">
        <f t="shared" si="0"/>
        <v>2.4322981713402258E-2</v>
      </c>
      <c r="N46" s="16">
        <v>591903</v>
      </c>
      <c r="O46" s="16">
        <v>1715351</v>
      </c>
      <c r="P46" s="15">
        <f t="shared" si="1"/>
        <v>3.6667961504081775E-2</v>
      </c>
      <c r="Q46" s="16">
        <v>670329</v>
      </c>
      <c r="R46" s="16">
        <v>2015016</v>
      </c>
      <c r="S46" s="10">
        <f t="shared" si="2"/>
        <v>2685345</v>
      </c>
      <c r="T46" s="16">
        <v>1769539</v>
      </c>
      <c r="U46" s="12">
        <f t="shared" si="3"/>
        <v>0.51753931391170238</v>
      </c>
    </row>
    <row r="47" spans="1:21" x14ac:dyDescent="0.25">
      <c r="A47" t="s">
        <v>66</v>
      </c>
      <c r="B47" t="s">
        <v>17</v>
      </c>
      <c r="C47" t="s">
        <v>126</v>
      </c>
      <c r="D47" s="3">
        <v>2016</v>
      </c>
      <c r="E47" s="4" t="s">
        <v>18</v>
      </c>
      <c r="F47" s="5" t="s">
        <v>109</v>
      </c>
      <c r="G47" s="14">
        <v>54204523</v>
      </c>
      <c r="H47" s="14">
        <v>14150318</v>
      </c>
      <c r="I47" s="14">
        <v>4519328</v>
      </c>
      <c r="J47" s="14">
        <v>18669646</v>
      </c>
      <c r="K47" s="14">
        <v>41544922</v>
      </c>
      <c r="L47" s="14">
        <v>-761048</v>
      </c>
      <c r="M47" s="15">
        <f>L48/J47</f>
        <v>1.1338916656480793</v>
      </c>
      <c r="N47" s="16">
        <v>17338000</v>
      </c>
      <c r="O47" s="16">
        <v>-5537276</v>
      </c>
      <c r="P47" s="15">
        <f t="shared" ref="P47:P61" si="4">O47/(N47+J47)</f>
        <v>-0.15378056093975151</v>
      </c>
      <c r="Q47" s="16">
        <v>2648020</v>
      </c>
      <c r="R47" s="16"/>
      <c r="S47" s="10">
        <f t="shared" ref="S47:S61" si="5">SUM(Q47:R47)</f>
        <v>2648020</v>
      </c>
      <c r="T47" s="11">
        <v>4276694</v>
      </c>
      <c r="U47" s="12">
        <f t="shared" ref="U47:U61" si="6">(S47-T47)/ABS(T47)</f>
        <v>-0.38082546939294698</v>
      </c>
    </row>
    <row r="48" spans="1:21" x14ac:dyDescent="0.25">
      <c r="A48" t="s">
        <v>67</v>
      </c>
      <c r="B48" t="s">
        <v>17</v>
      </c>
      <c r="C48" t="s">
        <v>126</v>
      </c>
      <c r="D48" s="3">
        <v>2016</v>
      </c>
      <c r="E48" s="4" t="s">
        <v>20</v>
      </c>
      <c r="F48" s="5" t="s">
        <v>110</v>
      </c>
      <c r="G48" s="14">
        <v>573520605</v>
      </c>
      <c r="H48" s="14">
        <v>221784357</v>
      </c>
      <c r="I48" s="14">
        <v>25448558</v>
      </c>
      <c r="J48" s="14">
        <v>247232915</v>
      </c>
      <c r="K48" s="14">
        <v>226063559</v>
      </c>
      <c r="L48" s="14">
        <v>21169356</v>
      </c>
      <c r="M48" s="15">
        <f>L47/J48</f>
        <v>-3.0782632644201116E-3</v>
      </c>
      <c r="N48" s="16">
        <v>4571539</v>
      </c>
      <c r="O48" s="16">
        <v>25740895</v>
      </c>
      <c r="P48" s="15">
        <f t="shared" si="4"/>
        <v>0.10222573346538183</v>
      </c>
      <c r="Q48" s="16">
        <v>8122728</v>
      </c>
      <c r="R48" s="16">
        <v>15135635</v>
      </c>
      <c r="S48" s="10">
        <f t="shared" si="5"/>
        <v>23258363</v>
      </c>
      <c r="T48" s="16">
        <v>19658000</v>
      </c>
      <c r="U48" s="12">
        <f t="shared" si="6"/>
        <v>0.18315001526096245</v>
      </c>
    </row>
    <row r="49" spans="1:21" x14ac:dyDescent="0.25">
      <c r="A49" t="s">
        <v>68</v>
      </c>
      <c r="B49" t="s">
        <v>23</v>
      </c>
      <c r="C49" t="s">
        <v>127</v>
      </c>
      <c r="D49" s="3">
        <v>2016</v>
      </c>
      <c r="E49" s="4" t="s">
        <v>25</v>
      </c>
      <c r="F49" s="5" t="s">
        <v>111</v>
      </c>
      <c r="G49" s="14">
        <v>24129316</v>
      </c>
      <c r="H49" s="14">
        <v>15406034</v>
      </c>
      <c r="I49" s="14">
        <v>905042</v>
      </c>
      <c r="J49" s="14">
        <v>16311076</v>
      </c>
      <c r="K49" s="14">
        <v>17072124</v>
      </c>
      <c r="L49" s="14">
        <v>-22875276</v>
      </c>
      <c r="M49" s="15">
        <f t="shared" ref="M49:M61" si="7">L49/J49</f>
        <v>-1.4024381959841277</v>
      </c>
      <c r="N49" s="16">
        <v>688933</v>
      </c>
      <c r="O49" s="16">
        <v>-72115</v>
      </c>
      <c r="P49" s="15">
        <f t="shared" si="4"/>
        <v>-4.2420565777347534E-3</v>
      </c>
      <c r="Q49" s="16">
        <v>77315</v>
      </c>
      <c r="R49" s="16">
        <v>333780</v>
      </c>
      <c r="S49" s="10">
        <f t="shared" si="5"/>
        <v>411095</v>
      </c>
      <c r="T49" s="16">
        <v>839036</v>
      </c>
      <c r="U49" s="12">
        <f t="shared" si="6"/>
        <v>-0.51003890178728917</v>
      </c>
    </row>
    <row r="50" spans="1:21" x14ac:dyDescent="0.25">
      <c r="A50" t="s">
        <v>69</v>
      </c>
      <c r="B50" t="s">
        <v>27</v>
      </c>
      <c r="C50" t="s">
        <v>127</v>
      </c>
      <c r="D50" s="3">
        <v>2016</v>
      </c>
      <c r="E50" s="4" t="s">
        <v>25</v>
      </c>
      <c r="F50" s="5" t="s">
        <v>111</v>
      </c>
      <c r="G50" s="14">
        <v>55103084</v>
      </c>
      <c r="H50" s="14">
        <v>30084370</v>
      </c>
      <c r="I50" s="14">
        <v>1261951</v>
      </c>
      <c r="J50" s="14">
        <v>31346321</v>
      </c>
      <c r="K50" s="14">
        <v>31791163</v>
      </c>
      <c r="L50" s="14">
        <v>-444842</v>
      </c>
      <c r="M50" s="15">
        <f t="shared" si="7"/>
        <v>-1.4191202852800493E-2</v>
      </c>
      <c r="N50" s="16">
        <v>-157963</v>
      </c>
      <c r="O50" s="16">
        <v>-602805</v>
      </c>
      <c r="P50" s="15">
        <f t="shared" si="4"/>
        <v>-1.9327885103794178E-2</v>
      </c>
      <c r="Q50" s="16">
        <v>618732</v>
      </c>
      <c r="R50" s="16">
        <v>671425</v>
      </c>
      <c r="S50" s="10">
        <f t="shared" si="5"/>
        <v>1290157</v>
      </c>
      <c r="T50" s="16">
        <v>1228695</v>
      </c>
      <c r="U50" s="12">
        <f t="shared" si="6"/>
        <v>5.0022178001863767E-2</v>
      </c>
    </row>
    <row r="51" spans="1:21" x14ac:dyDescent="0.25">
      <c r="A51" t="s">
        <v>70</v>
      </c>
      <c r="B51" t="s">
        <v>27</v>
      </c>
      <c r="C51" t="s">
        <v>126</v>
      </c>
      <c r="D51" s="3">
        <v>2016</v>
      </c>
      <c r="E51" s="4" t="s">
        <v>25</v>
      </c>
      <c r="F51" s="5" t="s">
        <v>111</v>
      </c>
      <c r="G51" s="14">
        <v>159826759</v>
      </c>
      <c r="H51" s="14">
        <v>67711558</v>
      </c>
      <c r="I51" s="14">
        <v>4519991</v>
      </c>
      <c r="J51" s="14">
        <v>72231550</v>
      </c>
      <c r="K51" s="14">
        <v>68328525</v>
      </c>
      <c r="L51" s="14">
        <v>3903024</v>
      </c>
      <c r="M51" s="15">
        <f t="shared" si="7"/>
        <v>5.4034891955108258E-2</v>
      </c>
      <c r="N51" s="16">
        <v>-777462</v>
      </c>
      <c r="O51" s="16">
        <v>3125562</v>
      </c>
      <c r="P51" s="15">
        <f t="shared" si="4"/>
        <v>4.374224187145178E-2</v>
      </c>
      <c r="Q51" s="16">
        <v>3420112</v>
      </c>
      <c r="R51" s="16">
        <v>1476572</v>
      </c>
      <c r="S51" s="10">
        <f t="shared" si="5"/>
        <v>4896684</v>
      </c>
      <c r="T51" s="16">
        <v>5096027</v>
      </c>
      <c r="U51" s="12">
        <f t="shared" si="6"/>
        <v>-3.9117335916783798E-2</v>
      </c>
    </row>
    <row r="52" spans="1:21" x14ac:dyDescent="0.25">
      <c r="A52" t="s">
        <v>71</v>
      </c>
      <c r="B52" t="s">
        <v>27</v>
      </c>
      <c r="C52" t="s">
        <v>127</v>
      </c>
      <c r="D52" s="3">
        <v>2016</v>
      </c>
      <c r="E52" s="4" t="s">
        <v>25</v>
      </c>
      <c r="F52" s="5" t="s">
        <v>111</v>
      </c>
      <c r="G52" s="14">
        <v>124684786</v>
      </c>
      <c r="H52" s="14">
        <v>65179508</v>
      </c>
      <c r="I52" s="14">
        <v>2494437</v>
      </c>
      <c r="J52" s="14">
        <v>67673945</v>
      </c>
      <c r="K52" s="14">
        <v>60646285</v>
      </c>
      <c r="L52" s="14">
        <v>7027660</v>
      </c>
      <c r="M52" s="15">
        <f t="shared" si="7"/>
        <v>0.10384587450901525</v>
      </c>
      <c r="N52" s="16">
        <v>-88573</v>
      </c>
      <c r="O52" s="16">
        <v>6939087</v>
      </c>
      <c r="P52" s="15">
        <f t="shared" si="4"/>
        <v>0.10267143310241748</v>
      </c>
      <c r="Q52" s="16">
        <v>609023</v>
      </c>
      <c r="R52" s="16">
        <v>907717</v>
      </c>
      <c r="S52" s="10">
        <f t="shared" si="5"/>
        <v>1516740</v>
      </c>
      <c r="T52" s="16">
        <v>3609625</v>
      </c>
      <c r="U52" s="12">
        <f t="shared" si="6"/>
        <v>-0.57980676663088271</v>
      </c>
    </row>
    <row r="53" spans="1:21" x14ac:dyDescent="0.25">
      <c r="A53" t="s">
        <v>72</v>
      </c>
      <c r="B53" t="s">
        <v>17</v>
      </c>
      <c r="C53" t="s">
        <v>126</v>
      </c>
      <c r="D53" s="3">
        <v>2016</v>
      </c>
      <c r="E53" s="4" t="s">
        <v>18</v>
      </c>
      <c r="F53" s="5" t="s">
        <v>109</v>
      </c>
      <c r="G53" s="14">
        <v>1189156356</v>
      </c>
      <c r="H53" s="14">
        <v>516076195</v>
      </c>
      <c r="I53" s="14">
        <v>62073528</v>
      </c>
      <c r="J53" s="14">
        <v>578149723</v>
      </c>
      <c r="K53" s="14">
        <v>555294714</v>
      </c>
      <c r="L53" s="14">
        <v>22855009</v>
      </c>
      <c r="M53" s="15">
        <f t="shared" si="7"/>
        <v>3.9531298019838366E-2</v>
      </c>
      <c r="N53" s="16">
        <v>20110235</v>
      </c>
      <c r="O53" s="16">
        <v>42965244</v>
      </c>
      <c r="P53" s="15">
        <f t="shared" si="4"/>
        <v>7.1817014368860704E-2</v>
      </c>
      <c r="Q53" s="16">
        <v>7122635</v>
      </c>
      <c r="R53" s="16">
        <v>10040215</v>
      </c>
      <c r="S53" s="10">
        <f t="shared" si="5"/>
        <v>17162850</v>
      </c>
      <c r="T53" s="16">
        <v>11656447</v>
      </c>
      <c r="U53" s="12">
        <f t="shared" si="6"/>
        <v>0.47239120119535566</v>
      </c>
    </row>
    <row r="54" spans="1:21" x14ac:dyDescent="0.25">
      <c r="A54" t="s">
        <v>73</v>
      </c>
      <c r="B54" t="s">
        <v>23</v>
      </c>
      <c r="C54" t="s">
        <v>127</v>
      </c>
      <c r="D54" s="3">
        <v>2016</v>
      </c>
      <c r="E54" s="4" t="s">
        <v>18</v>
      </c>
      <c r="F54" s="5" t="s">
        <v>109</v>
      </c>
      <c r="G54" s="14">
        <v>53842179</v>
      </c>
      <c r="H54" s="14">
        <v>27174795</v>
      </c>
      <c r="I54" s="14">
        <v>6456295</v>
      </c>
      <c r="J54" s="14">
        <v>33631090</v>
      </c>
      <c r="K54" s="14">
        <v>33519771</v>
      </c>
      <c r="L54" s="14">
        <v>111319</v>
      </c>
      <c r="M54" s="15">
        <f t="shared" si="7"/>
        <v>3.3100027385374662E-3</v>
      </c>
      <c r="N54" s="16">
        <v>97651</v>
      </c>
      <c r="O54" s="16">
        <v>208970</v>
      </c>
      <c r="P54" s="15">
        <f t="shared" si="4"/>
        <v>6.1956062931610755E-3</v>
      </c>
      <c r="Q54" s="16">
        <v>611628</v>
      </c>
      <c r="R54" s="16">
        <v>935387</v>
      </c>
      <c r="S54" s="10">
        <f t="shared" si="5"/>
        <v>1547015</v>
      </c>
      <c r="T54" s="16">
        <v>1503566</v>
      </c>
      <c r="U54" s="12">
        <f t="shared" si="6"/>
        <v>2.8897301481943593E-2</v>
      </c>
    </row>
    <row r="55" spans="1:21" x14ac:dyDescent="0.25">
      <c r="A55" t="s">
        <v>106</v>
      </c>
      <c r="B55" t="s">
        <v>23</v>
      </c>
      <c r="C55" t="s">
        <v>127</v>
      </c>
      <c r="D55" s="3">
        <v>2016</v>
      </c>
      <c r="E55" s="4" t="s">
        <v>18</v>
      </c>
      <c r="F55" s="5" t="s">
        <v>109</v>
      </c>
      <c r="G55" s="14">
        <v>64370043</v>
      </c>
      <c r="H55" s="14">
        <v>31289521</v>
      </c>
      <c r="I55" s="14">
        <v>7699938</v>
      </c>
      <c r="J55" s="14">
        <v>38989459</v>
      </c>
      <c r="K55" s="14">
        <v>35944051</v>
      </c>
      <c r="L55" s="14">
        <v>3045408</v>
      </c>
      <c r="M55" s="15">
        <f t="shared" si="7"/>
        <v>7.8108495939889805E-2</v>
      </c>
      <c r="N55" s="16">
        <v>104001</v>
      </c>
      <c r="O55" s="16">
        <v>3149409</v>
      </c>
      <c r="P55" s="15">
        <f t="shared" si="4"/>
        <v>8.0561019669274606E-2</v>
      </c>
      <c r="Q55" s="16">
        <v>679073</v>
      </c>
      <c r="R55" s="16">
        <v>1353238</v>
      </c>
      <c r="S55" s="10">
        <f t="shared" si="5"/>
        <v>2032311</v>
      </c>
      <c r="T55" s="16">
        <v>1304017</v>
      </c>
      <c r="U55" s="12">
        <f t="shared" si="6"/>
        <v>0.55850038764832055</v>
      </c>
    </row>
    <row r="56" spans="1:21" x14ac:dyDescent="0.25">
      <c r="A56" t="s">
        <v>74</v>
      </c>
      <c r="B56" t="s">
        <v>23</v>
      </c>
      <c r="C56" t="s">
        <v>126</v>
      </c>
      <c r="D56" s="3">
        <v>2016</v>
      </c>
      <c r="E56" s="4" t="s">
        <v>18</v>
      </c>
      <c r="F56" s="5" t="s">
        <v>109</v>
      </c>
      <c r="G56" s="14">
        <v>184643921</v>
      </c>
      <c r="H56" s="14">
        <v>86735683</v>
      </c>
      <c r="I56" s="14">
        <v>17164135</v>
      </c>
      <c r="J56" s="14">
        <v>103899818</v>
      </c>
      <c r="K56" s="14">
        <v>92293330</v>
      </c>
      <c r="L56" s="14">
        <v>11606488</v>
      </c>
      <c r="M56" s="15">
        <f t="shared" si="7"/>
        <v>0.11170845361827295</v>
      </c>
      <c r="N56" s="16">
        <v>91575</v>
      </c>
      <c r="O56" s="16">
        <v>11698063</v>
      </c>
      <c r="P56" s="15">
        <f t="shared" si="4"/>
        <v>0.11249068468579895</v>
      </c>
      <c r="Q56" s="16">
        <v>2107218</v>
      </c>
      <c r="R56" s="16">
        <v>3326893</v>
      </c>
      <c r="S56" s="10">
        <f t="shared" si="5"/>
        <v>5434111</v>
      </c>
      <c r="T56" s="16">
        <v>3807751</v>
      </c>
      <c r="U56" s="12">
        <f t="shared" si="6"/>
        <v>0.42711826482351395</v>
      </c>
    </row>
    <row r="57" spans="1:21" x14ac:dyDescent="0.25">
      <c r="A57" t="s">
        <v>75</v>
      </c>
      <c r="B57" t="s">
        <v>27</v>
      </c>
      <c r="C57" t="s">
        <v>127</v>
      </c>
      <c r="D57" s="3">
        <v>2016</v>
      </c>
      <c r="E57" s="4" t="s">
        <v>18</v>
      </c>
      <c r="F57" s="5" t="s">
        <v>109</v>
      </c>
      <c r="G57" s="18">
        <v>127793751</v>
      </c>
      <c r="H57" s="18">
        <v>76331061</v>
      </c>
      <c r="I57" s="18">
        <v>1903513</v>
      </c>
      <c r="J57" s="18">
        <v>78234574</v>
      </c>
      <c r="K57" s="18">
        <v>70962753</v>
      </c>
      <c r="L57" s="18">
        <v>7271821</v>
      </c>
      <c r="M57" s="15">
        <f t="shared" si="7"/>
        <v>9.2948943519523736E-2</v>
      </c>
      <c r="N57" s="18">
        <v>-1542970</v>
      </c>
      <c r="O57" s="18">
        <v>5728851</v>
      </c>
      <c r="P57" s="15">
        <f t="shared" si="4"/>
        <v>7.4699845891865818E-2</v>
      </c>
      <c r="Q57" s="18">
        <v>2050725</v>
      </c>
      <c r="R57" s="18">
        <v>1391196</v>
      </c>
      <c r="S57" s="10">
        <f t="shared" si="5"/>
        <v>3441921</v>
      </c>
      <c r="T57" s="16">
        <v>3925060</v>
      </c>
      <c r="U57" s="12">
        <f t="shared" si="6"/>
        <v>-0.12309085720982609</v>
      </c>
    </row>
    <row r="58" spans="1:21" x14ac:dyDescent="0.25">
      <c r="A58" t="s">
        <v>121</v>
      </c>
      <c r="B58" t="s">
        <v>17</v>
      </c>
      <c r="C58" t="s">
        <v>126</v>
      </c>
      <c r="D58" s="3">
        <v>2016</v>
      </c>
      <c r="E58" s="4" t="s">
        <v>25</v>
      </c>
      <c r="F58" s="5" t="s">
        <v>111</v>
      </c>
      <c r="G58" s="14">
        <v>417486410</v>
      </c>
      <c r="H58" s="14">
        <v>160925957</v>
      </c>
      <c r="I58" s="14">
        <v>16142937</v>
      </c>
      <c r="J58" s="14">
        <v>177068894</v>
      </c>
      <c r="K58" s="14">
        <v>181531815</v>
      </c>
      <c r="L58" s="14">
        <v>-4462921</v>
      </c>
      <c r="M58" s="15">
        <f t="shared" si="7"/>
        <v>-2.5204432575266437E-2</v>
      </c>
      <c r="N58" s="16">
        <v>-11586481</v>
      </c>
      <c r="O58" s="16">
        <v>-16049402</v>
      </c>
      <c r="P58" s="15">
        <f t="shared" si="4"/>
        <v>-9.6985544923133313E-2</v>
      </c>
      <c r="Q58" s="16">
        <v>6952422</v>
      </c>
      <c r="R58" s="16">
        <v>8772491</v>
      </c>
      <c r="S58" s="10">
        <f t="shared" si="5"/>
        <v>15724913</v>
      </c>
      <c r="T58" s="16">
        <v>14687450</v>
      </c>
      <c r="U58" s="12">
        <f t="shared" si="6"/>
        <v>7.0636019186448296E-2</v>
      </c>
    </row>
    <row r="59" spans="1:21" x14ac:dyDescent="0.25">
      <c r="A59" t="s">
        <v>76</v>
      </c>
      <c r="B59" t="s">
        <v>27</v>
      </c>
      <c r="C59" t="s">
        <v>127</v>
      </c>
      <c r="D59" s="3">
        <v>2016</v>
      </c>
      <c r="E59" s="4" t="s">
        <v>25</v>
      </c>
      <c r="F59" s="5" t="s">
        <v>111</v>
      </c>
      <c r="G59" s="14">
        <v>27697668</v>
      </c>
      <c r="H59" s="14">
        <v>19899949</v>
      </c>
      <c r="I59" s="14">
        <v>535186</v>
      </c>
      <c r="J59" s="14">
        <v>20435135</v>
      </c>
      <c r="K59" s="14">
        <v>19352001</v>
      </c>
      <c r="L59" s="14">
        <v>1083134</v>
      </c>
      <c r="M59" s="15">
        <f t="shared" si="7"/>
        <v>5.3003515758520803E-2</v>
      </c>
      <c r="N59" s="16">
        <v>163295</v>
      </c>
      <c r="O59" s="16">
        <v>1246429</v>
      </c>
      <c r="P59" s="15">
        <f t="shared" si="4"/>
        <v>6.0510873886990418E-2</v>
      </c>
      <c r="Q59" s="16">
        <v>150257</v>
      </c>
      <c r="R59" s="16">
        <v>342646</v>
      </c>
      <c r="S59" s="10">
        <f t="shared" si="5"/>
        <v>492903</v>
      </c>
      <c r="T59" s="16">
        <v>304161</v>
      </c>
      <c r="U59" s="12">
        <f t="shared" si="6"/>
        <v>0.62053320445422</v>
      </c>
    </row>
    <row r="60" spans="1:21" x14ac:dyDescent="0.25">
      <c r="A60" t="s">
        <v>122</v>
      </c>
      <c r="B60" t="s">
        <v>23</v>
      </c>
      <c r="C60" t="s">
        <v>127</v>
      </c>
      <c r="D60" s="3">
        <v>2016</v>
      </c>
      <c r="E60" s="4" t="s">
        <v>25</v>
      </c>
      <c r="F60" s="5" t="s">
        <v>111</v>
      </c>
      <c r="G60" s="14">
        <v>54109946</v>
      </c>
      <c r="H60" s="14">
        <v>26522160</v>
      </c>
      <c r="I60" s="14">
        <v>817686</v>
      </c>
      <c r="J60" s="14">
        <v>27339846</v>
      </c>
      <c r="K60" s="14">
        <v>23167718</v>
      </c>
      <c r="L60" s="14">
        <v>4172128</v>
      </c>
      <c r="M60" s="15">
        <f t="shared" si="7"/>
        <v>0.1526024689385595</v>
      </c>
      <c r="N60" s="16">
        <v>-7805</v>
      </c>
      <c r="O60" s="16">
        <v>4164323</v>
      </c>
      <c r="P60" s="15">
        <f t="shared" si="4"/>
        <v>0.15236048416581843</v>
      </c>
      <c r="Q60" s="16">
        <v>893794</v>
      </c>
      <c r="R60" s="16">
        <v>2067351</v>
      </c>
      <c r="S60" s="10">
        <f t="shared" si="5"/>
        <v>2961145</v>
      </c>
      <c r="T60" s="16">
        <v>2859898</v>
      </c>
      <c r="U60" s="12">
        <f t="shared" si="6"/>
        <v>3.5402311550971399E-2</v>
      </c>
    </row>
    <row r="61" spans="1:21" x14ac:dyDescent="0.25">
      <c r="A61" t="s">
        <v>120</v>
      </c>
      <c r="B61" t="s">
        <v>17</v>
      </c>
      <c r="C61" t="s">
        <v>126</v>
      </c>
      <c r="D61" s="3">
        <v>2016</v>
      </c>
      <c r="E61" s="4" t="s">
        <v>18</v>
      </c>
      <c r="F61" s="5" t="s">
        <v>109</v>
      </c>
      <c r="G61" s="14">
        <v>356092911</v>
      </c>
      <c r="H61" s="14">
        <v>106953906</v>
      </c>
      <c r="I61" s="14">
        <v>857603</v>
      </c>
      <c r="J61" s="14">
        <v>107811509</v>
      </c>
      <c r="K61" s="14">
        <v>80905214</v>
      </c>
      <c r="L61" s="14">
        <v>26906295</v>
      </c>
      <c r="M61" s="15">
        <f t="shared" si="7"/>
        <v>0.24956792878207465</v>
      </c>
      <c r="N61" s="16">
        <v>-16825411</v>
      </c>
      <c r="O61" s="16">
        <v>10080884</v>
      </c>
      <c r="P61" s="15">
        <f t="shared" si="4"/>
        <v>0.11079587125496908</v>
      </c>
      <c r="Q61" s="16">
        <v>711370</v>
      </c>
      <c r="R61" s="16">
        <v>3036140</v>
      </c>
      <c r="S61" s="10">
        <f t="shared" si="5"/>
        <v>3747510</v>
      </c>
      <c r="T61" s="16">
        <v>3651951</v>
      </c>
      <c r="U61" s="12">
        <f t="shared" si="6"/>
        <v>2.6166561380478546E-2</v>
      </c>
    </row>
    <row r="64" spans="1:21" x14ac:dyDescent="0.25">
      <c r="D64" s="3"/>
      <c r="E64" s="3"/>
      <c r="F64" s="3"/>
      <c r="G64" s="14"/>
      <c r="H64" s="14"/>
      <c r="I64" s="14"/>
      <c r="J64" s="14"/>
      <c r="K64" s="14"/>
      <c r="L64" s="14"/>
      <c r="M64" s="15"/>
      <c r="N64" s="16"/>
      <c r="O64" s="16"/>
      <c r="P64" s="15"/>
      <c r="Q64" s="16"/>
      <c r="R64" s="16"/>
      <c r="S64" s="19"/>
      <c r="U64" s="17"/>
    </row>
    <row r="65" spans="1:21" x14ac:dyDescent="0.25">
      <c r="A65" s="1" t="s">
        <v>77</v>
      </c>
      <c r="B65" s="1"/>
      <c r="C65" s="1"/>
      <c r="D65" s="20">
        <v>2016</v>
      </c>
      <c r="E65" s="20"/>
      <c r="F65" s="20"/>
      <c r="G65" s="21">
        <f t="shared" ref="G65:L65" si="8">SUM(G2:G61)</f>
        <v>25643866345</v>
      </c>
      <c r="H65" s="21">
        <f t="shared" si="8"/>
        <v>11243771923</v>
      </c>
      <c r="I65" s="21">
        <f t="shared" si="8"/>
        <v>674551477</v>
      </c>
      <c r="J65" s="21">
        <f t="shared" si="8"/>
        <v>12705610034</v>
      </c>
      <c r="K65" s="21">
        <f t="shared" si="8"/>
        <v>12121649915</v>
      </c>
      <c r="L65" s="21">
        <f t="shared" si="8"/>
        <v>583960121</v>
      </c>
      <c r="M65" s="22">
        <f>L65/J65</f>
        <v>4.5960809393435852E-2</v>
      </c>
      <c r="N65" s="21">
        <f>SUM(N2:N61)</f>
        <v>63068504</v>
      </c>
      <c r="O65" s="21">
        <f>SUM(O2:O61)</f>
        <v>647028625</v>
      </c>
      <c r="P65" s="22">
        <f>O65/(N65+J65)</f>
        <v>5.0673107876780039E-2</v>
      </c>
      <c r="Q65" s="21">
        <f>SUM(Q2:Q61)</f>
        <v>327199236</v>
      </c>
      <c r="R65" s="21">
        <f>SUM(R2:R61)</f>
        <v>198783331</v>
      </c>
      <c r="S65" s="23">
        <f t="shared" si="2"/>
        <v>525982567</v>
      </c>
      <c r="T65" s="24">
        <v>527497878</v>
      </c>
      <c r="U65" s="12">
        <f>(S65-T65)/ABS(T65)</f>
        <v>-2.8726390440569696E-3</v>
      </c>
    </row>
    <row r="66" spans="1:21" x14ac:dyDescent="0.25">
      <c r="G66" s="11"/>
      <c r="H66" s="11"/>
      <c r="I66" s="11"/>
      <c r="J66" s="11"/>
      <c r="K66" s="11"/>
      <c r="L66" s="11"/>
      <c r="M66" s="25"/>
      <c r="N66" s="11"/>
      <c r="O66" s="11"/>
      <c r="P66" s="11"/>
      <c r="Q66" s="11"/>
      <c r="R66" s="11"/>
      <c r="S66" s="11"/>
      <c r="T66" s="11"/>
    </row>
    <row r="67" spans="1:21" x14ac:dyDescent="0.25">
      <c r="A67" s="26" t="s">
        <v>107</v>
      </c>
      <c r="G67" s="11"/>
      <c r="H67" s="11"/>
      <c r="I67" s="11"/>
      <c r="J67" s="11"/>
      <c r="K67" s="11"/>
      <c r="L67" s="11"/>
      <c r="N67" s="11"/>
      <c r="O67" s="11"/>
      <c r="P67" s="11"/>
      <c r="Q67" s="11"/>
      <c r="R67" s="11"/>
      <c r="S67" s="11"/>
      <c r="T67" s="11"/>
      <c r="U67" s="11"/>
    </row>
    <row r="68" spans="1:21" x14ac:dyDescent="0.25">
      <c r="A68" s="27" t="s">
        <v>108</v>
      </c>
    </row>
    <row r="69" spans="1:21" x14ac:dyDescent="0.25">
      <c r="A69" s="28" t="s">
        <v>119</v>
      </c>
    </row>
    <row r="70" spans="1:21" x14ac:dyDescent="0.25">
      <c r="A70" s="29" t="s">
        <v>104</v>
      </c>
    </row>
    <row r="71" spans="1:21" x14ac:dyDescent="0.25">
      <c r="A71" s="30" t="s">
        <v>118</v>
      </c>
    </row>
    <row r="72" spans="1:21" x14ac:dyDescent="0.25">
      <c r="A72" s="27" t="s">
        <v>125</v>
      </c>
    </row>
    <row r="73" spans="1:21" x14ac:dyDescent="0.25">
      <c r="A73" s="30" t="s">
        <v>124</v>
      </c>
    </row>
    <row r="74" spans="1:21" x14ac:dyDescent="0.25">
      <c r="A74" s="26" t="s">
        <v>131</v>
      </c>
    </row>
    <row r="75" spans="1:21" x14ac:dyDescent="0.25">
      <c r="A75" s="30" t="s">
        <v>94</v>
      </c>
    </row>
    <row r="77" spans="1:21" x14ac:dyDescent="0.25">
      <c r="A77" t="s">
        <v>116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https://www.oregon.gov/oha/HPA/ANALYTICS/HospitalReporting/2016-Hospital-Financials-Summary.xlsx</Url>
      <Description>2016-Hospital-Financials-Summary.xlsx</Description>
    </URL>
    <IACategory xmlns="59da1016-2a1b-4f8a-9768-d7a4932f6f16" xsi:nil="true"/>
    <IASubtopic xmlns="59da1016-2a1b-4f8a-9768-d7a4932f6f16" xsi:nil="true"/>
    <DOrder xmlns="eb1aef87-c49c-4ae6-851e-32e6bcd8ce9a" xsi:nil="true"/>
    <Year xmlns="eb1aef87-c49c-4ae6-851e-32e6bcd8ce9a">2016</Year>
    <DocumentExpirationDate xmlns="59da1016-2a1b-4f8a-9768-d7a4932f6f16" xsi:nil="true"/>
    <Update xmlns="eb1aef87-c49c-4ae6-851e-32e6bcd8ce9a" xsi:nil="true"/>
    <Meta_x0020_Description xmlns="eb1aef87-c49c-4ae6-851e-32e6bcd8ce9a">2016-Hospital-Financials-Summary</Meta_x0020_Description>
    <IATopic xmlns="59da1016-2a1b-4f8a-9768-d7a4932f6f16" xsi:nil="true"/>
    <DType xmlns="eb1aef87-c49c-4ae6-851e-32e6bcd8ce9a" xsi:nil="true"/>
    <Meta_x0020_Keywords xmlns="eb1aef87-c49c-4ae6-851e-32e6bcd8ce9a" xsi:nil="true"/>
    <Category xmlns="eb1aef87-c49c-4ae6-851e-32e6bcd8ce9a">AFS-FR3</Category>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029052-EDC4-4918-87B6-3E5B334A6200}"/>
</file>

<file path=customXml/itemProps2.xml><?xml version="1.0" encoding="utf-8"?>
<ds:datastoreItem xmlns:ds="http://schemas.openxmlformats.org/officeDocument/2006/customXml" ds:itemID="{F5B9DD01-050B-4453-959A-41F1A20CD503}"/>
</file>

<file path=customXml/itemProps3.xml><?xml version="1.0" encoding="utf-8"?>
<ds:datastoreItem xmlns:ds="http://schemas.openxmlformats.org/officeDocument/2006/customXml" ds:itemID="{6AC998A1-8000-4147-833C-C2F5B3CD2D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Definitions</vt:lpstr>
      <vt:lpstr>FY 2016 FR-3 Summary</vt:lpstr>
    </vt:vector>
  </TitlesOfParts>
  <Company>Oregon DHS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SANNA Paulos</dc:creator>
  <cp:lastModifiedBy>Ranzoni Steven</cp:lastModifiedBy>
  <dcterms:created xsi:type="dcterms:W3CDTF">2016-05-23T21:12:11Z</dcterms:created>
  <dcterms:modified xsi:type="dcterms:W3CDTF">2017-08-30T15:43:43Z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9cbb25d8-8b6f-421f-9294-241c0c673eb7,3;925215f5-828f-4fe0-a372-d36dd1ddd0c5,7;925215f5-828f-4fe0-a372-d36dd1ddd0c5,10;</vt:lpwstr>
  </property>
  <property fmtid="{D5CDD505-2E9C-101B-9397-08002B2CF9AE}" pid="4" name="WF">
    <vt:r8>1</vt:r8>
  </property>
</Properties>
</file>