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cowsill\Desktop\Website\GASB\"/>
    </mc:Choice>
  </mc:AlternateContent>
  <workbookProtection workbookPassword="D90A" lockStructure="1"/>
  <bookViews>
    <workbookView xWindow="0" yWindow="0" windowWidth="15585" windowHeight="7305" firstSheet="1" activeTab="1"/>
  </bookViews>
  <sheets>
    <sheet name="General Estimates" sheetId="1" state="hidden" r:id="rId1"/>
    <sheet name="Online Estimator" sheetId="2" r:id="rId2"/>
  </sheets>
  <definedNames>
    <definedName name="EntityName">'General Estimates'!$B$7:$B$230</definedName>
  </definedNames>
  <calcPr calcId="152511"/>
</workbook>
</file>

<file path=xl/calcChain.xml><?xml version="1.0" encoding="utf-8"?>
<calcChain xmlns="http://schemas.openxmlformats.org/spreadsheetml/2006/main">
  <c r="C20" i="2" l="1"/>
  <c r="C9" i="2" l="1"/>
  <c r="C12" i="2" s="1"/>
  <c r="D81" i="1" l="1"/>
  <c r="D170" i="1"/>
  <c r="D156" i="1"/>
  <c r="D207" i="1"/>
  <c r="D130" i="1"/>
  <c r="D214" i="1"/>
  <c r="D51" i="1"/>
  <c r="D161" i="1"/>
  <c r="D154" i="1"/>
  <c r="D153" i="1"/>
  <c r="D40" i="1"/>
  <c r="D150" i="1"/>
  <c r="D203" i="1"/>
  <c r="D228" i="1"/>
  <c r="D106" i="1"/>
  <c r="D76" i="1"/>
  <c r="D10" i="1"/>
  <c r="D160" i="1"/>
  <c r="D186" i="1"/>
  <c r="D53" i="1"/>
  <c r="D192" i="1"/>
  <c r="D105" i="1"/>
  <c r="D159" i="1"/>
  <c r="D32" i="1"/>
  <c r="D126" i="1"/>
  <c r="D208" i="1"/>
  <c r="D58" i="1"/>
  <c r="D114" i="1"/>
  <c r="D113" i="1"/>
  <c r="D206" i="1"/>
  <c r="D45" i="1"/>
  <c r="D117" i="1"/>
  <c r="D25" i="1"/>
  <c r="D205" i="1"/>
  <c r="D174" i="1"/>
  <c r="D87" i="1"/>
  <c r="D109" i="1"/>
  <c r="D75" i="1"/>
  <c r="D131" i="1"/>
  <c r="D9" i="1"/>
  <c r="D79" i="1"/>
  <c r="D227" i="1"/>
  <c r="D183" i="1"/>
  <c r="D69" i="1"/>
  <c r="D90" i="1"/>
  <c r="D19" i="1"/>
  <c r="D169" i="1"/>
  <c r="D179" i="1"/>
  <c r="D52" i="1"/>
  <c r="D80" i="1"/>
  <c r="D111" i="1"/>
  <c r="D127" i="1"/>
  <c r="D175" i="1"/>
  <c r="D135" i="1"/>
  <c r="D136" i="1"/>
  <c r="D71" i="1"/>
  <c r="D116" i="1"/>
  <c r="D29" i="1"/>
  <c r="D91" i="1"/>
  <c r="D140" i="1"/>
  <c r="D149" i="1"/>
  <c r="D89" i="1"/>
  <c r="D225" i="1"/>
  <c r="D34" i="1"/>
  <c r="D118" i="1"/>
  <c r="D36" i="1"/>
  <c r="D62" i="1"/>
  <c r="D190" i="1"/>
  <c r="D112" i="1"/>
  <c r="D148" i="1"/>
  <c r="D48" i="1"/>
  <c r="D95" i="1"/>
  <c r="D42" i="1"/>
  <c r="D196" i="1"/>
  <c r="D202" i="1"/>
  <c r="D199" i="1"/>
  <c r="D20" i="1"/>
  <c r="D162" i="1"/>
  <c r="D147" i="1"/>
  <c r="D14" i="1"/>
  <c r="D68" i="1"/>
  <c r="D16" i="1"/>
  <c r="D128" i="1"/>
  <c r="D30" i="1"/>
  <c r="D200" i="1"/>
  <c r="D158" i="1"/>
  <c r="D133" i="1"/>
  <c r="D209" i="1"/>
  <c r="D215" i="1"/>
  <c r="D108" i="1"/>
  <c r="D141" i="1"/>
  <c r="D145" i="1"/>
  <c r="D187" i="1"/>
  <c r="D35" i="1"/>
  <c r="D102" i="1"/>
  <c r="D21" i="1"/>
  <c r="D185" i="1"/>
  <c r="D197" i="1"/>
  <c r="D193" i="1"/>
  <c r="D24" i="1"/>
  <c r="D194" i="1"/>
  <c r="D213" i="1"/>
  <c r="D47" i="1"/>
  <c r="D38" i="1"/>
  <c r="D210" i="1"/>
  <c r="D182" i="1"/>
  <c r="D137" i="1"/>
  <c r="D97" i="1"/>
  <c r="D18" i="1"/>
  <c r="D223" i="1"/>
  <c r="D43" i="1"/>
  <c r="D99" i="1"/>
  <c r="D82" i="1"/>
  <c r="D138" i="1"/>
  <c r="D226" i="1"/>
  <c r="D229" i="1"/>
  <c r="D37" i="1"/>
  <c r="D59" i="1"/>
  <c r="D219" i="1"/>
  <c r="D188" i="1"/>
  <c r="D33" i="1"/>
  <c r="D166" i="1"/>
  <c r="D134" i="1"/>
  <c r="D17" i="1"/>
  <c r="D39" i="1"/>
  <c r="D152" i="1"/>
  <c r="D176" i="1"/>
  <c r="D78" i="1"/>
  <c r="D184" i="1"/>
  <c r="D139" i="1"/>
  <c r="D15" i="1"/>
  <c r="D220" i="1"/>
  <c r="D50" i="1"/>
  <c r="D44" i="1"/>
  <c r="D168" i="1"/>
  <c r="D216" i="1"/>
  <c r="D77" i="1"/>
  <c r="D107" i="1"/>
  <c r="D180" i="1"/>
  <c r="D181" i="1"/>
  <c r="D151" i="1"/>
  <c r="D230" i="1"/>
  <c r="D65" i="1"/>
  <c r="D49" i="1"/>
  <c r="D104" i="1"/>
  <c r="D143" i="1"/>
  <c r="D120" i="1"/>
  <c r="D123" i="1"/>
  <c r="D189" i="1"/>
  <c r="D61" i="1"/>
  <c r="D8" i="1"/>
  <c r="D67" i="1"/>
  <c r="D98" i="1"/>
  <c r="D155" i="1"/>
  <c r="D163" i="1"/>
  <c r="D125" i="1"/>
  <c r="D57" i="1"/>
  <c r="D198" i="1"/>
  <c r="D178" i="1"/>
  <c r="D101" i="1"/>
  <c r="D164" i="1"/>
  <c r="D27" i="1"/>
  <c r="D144" i="1"/>
  <c r="D46" i="1"/>
  <c r="D66" i="1"/>
  <c r="D124" i="1"/>
  <c r="D172" i="1"/>
  <c r="D85" i="1"/>
  <c r="D22" i="1"/>
  <c r="D63" i="1"/>
  <c r="D222" i="1"/>
  <c r="D70" i="1"/>
  <c r="D93" i="1"/>
  <c r="D217" i="1"/>
  <c r="D28" i="1"/>
  <c r="D41" i="1"/>
  <c r="D12" i="1"/>
  <c r="D177" i="1"/>
  <c r="D146" i="1"/>
  <c r="D88" i="1"/>
  <c r="D96" i="1"/>
  <c r="D84" i="1"/>
  <c r="D100" i="1"/>
  <c r="D173" i="1"/>
  <c r="D54" i="1"/>
  <c r="D86" i="1"/>
  <c r="D94" i="1"/>
  <c r="D129" i="1"/>
  <c r="D171" i="1"/>
  <c r="D92" i="1"/>
  <c r="D132" i="1"/>
  <c r="D142" i="1"/>
  <c r="D191" i="1"/>
  <c r="D157" i="1"/>
  <c r="D72" i="1"/>
  <c r="D73" i="1"/>
  <c r="D64" i="1"/>
  <c r="D110" i="1"/>
  <c r="D221" i="1"/>
  <c r="D26" i="1"/>
  <c r="D201" i="1"/>
  <c r="D115" i="1"/>
  <c r="D119" i="1"/>
  <c r="D212" i="1"/>
  <c r="D11" i="1"/>
  <c r="D83" i="1"/>
  <c r="D121" i="1"/>
  <c r="D165" i="1"/>
  <c r="D224" i="1"/>
  <c r="D23" i="1"/>
  <c r="D103" i="1"/>
  <c r="D122" i="1"/>
  <c r="D7" i="1"/>
  <c r="D204" i="1"/>
  <c r="D218" i="1"/>
  <c r="D13" i="1"/>
  <c r="D55" i="1"/>
  <c r="D60" i="1"/>
  <c r="D74" i="1"/>
  <c r="D167" i="1"/>
  <c r="D195" i="1"/>
  <c r="D211" i="1"/>
  <c r="D56" i="1"/>
  <c r="D31" i="1"/>
  <c r="G56" i="1"/>
  <c r="F56" i="1"/>
  <c r="G211" i="1"/>
  <c r="F211" i="1"/>
  <c r="G195" i="1"/>
  <c r="F195" i="1"/>
  <c r="G167" i="1"/>
  <c r="F167" i="1"/>
  <c r="G74" i="1"/>
  <c r="F74" i="1"/>
  <c r="G60" i="1"/>
  <c r="F60" i="1"/>
  <c r="G55" i="1"/>
  <c r="F55" i="1"/>
  <c r="G13" i="1"/>
  <c r="F13" i="1"/>
  <c r="G218" i="1"/>
  <c r="F218" i="1"/>
  <c r="G204" i="1"/>
  <c r="F204" i="1"/>
  <c r="G7" i="1"/>
  <c r="F7" i="1"/>
  <c r="G122" i="1"/>
  <c r="F122" i="1"/>
  <c r="G103" i="1"/>
  <c r="F103" i="1"/>
  <c r="G23" i="1"/>
  <c r="F23" i="1"/>
  <c r="G224" i="1"/>
  <c r="F224" i="1"/>
  <c r="G165" i="1"/>
  <c r="F165" i="1"/>
  <c r="G121" i="1"/>
  <c r="F121" i="1"/>
  <c r="G83" i="1"/>
  <c r="F83" i="1"/>
  <c r="G11" i="1"/>
  <c r="F11" i="1"/>
  <c r="G212" i="1"/>
  <c r="F212" i="1"/>
  <c r="G119" i="1"/>
  <c r="F119" i="1"/>
  <c r="G115" i="1"/>
  <c r="F115" i="1"/>
  <c r="G201" i="1"/>
  <c r="F201" i="1"/>
  <c r="G26" i="1"/>
  <c r="F26" i="1"/>
  <c r="G221" i="1"/>
  <c r="F221" i="1"/>
  <c r="G110" i="1"/>
  <c r="F110" i="1"/>
  <c r="G64" i="1"/>
  <c r="F64" i="1"/>
  <c r="G73" i="1"/>
  <c r="F73" i="1"/>
  <c r="G72" i="1"/>
  <c r="F72" i="1"/>
  <c r="G157" i="1"/>
  <c r="F157" i="1"/>
  <c r="G191" i="1"/>
  <c r="F191" i="1"/>
  <c r="G142" i="1"/>
  <c r="F142" i="1"/>
  <c r="G132" i="1"/>
  <c r="F132" i="1"/>
  <c r="G92" i="1"/>
  <c r="F92" i="1"/>
  <c r="G171" i="1"/>
  <c r="F171" i="1"/>
  <c r="G129" i="1"/>
  <c r="F129" i="1"/>
  <c r="G94" i="1"/>
  <c r="F94" i="1"/>
  <c r="G86" i="1"/>
  <c r="F86" i="1"/>
  <c r="G54" i="1"/>
  <c r="F54" i="1"/>
  <c r="G173" i="1"/>
  <c r="F173" i="1"/>
  <c r="G100" i="1"/>
  <c r="F100" i="1"/>
  <c r="G84" i="1"/>
  <c r="F84" i="1"/>
  <c r="G96" i="1"/>
  <c r="F96" i="1"/>
  <c r="G88" i="1"/>
  <c r="F88" i="1"/>
  <c r="G146" i="1"/>
  <c r="F146" i="1"/>
  <c r="G177" i="1"/>
  <c r="F177" i="1"/>
  <c r="G12" i="1"/>
  <c r="F12" i="1"/>
  <c r="G41" i="1"/>
  <c r="F41" i="1"/>
  <c r="G28" i="1"/>
  <c r="F28" i="1"/>
  <c r="G217" i="1"/>
  <c r="F217" i="1"/>
  <c r="G93" i="1"/>
  <c r="F93" i="1"/>
  <c r="G70" i="1"/>
  <c r="F70" i="1"/>
  <c r="G222" i="1"/>
  <c r="F222" i="1"/>
  <c r="G63" i="1"/>
  <c r="F63" i="1"/>
  <c r="G22" i="1"/>
  <c r="F22" i="1"/>
  <c r="G85" i="1"/>
  <c r="F85" i="1"/>
  <c r="G172" i="1"/>
  <c r="F172" i="1"/>
  <c r="G124" i="1"/>
  <c r="F124" i="1"/>
  <c r="G66" i="1"/>
  <c r="F66" i="1"/>
  <c r="G46" i="1"/>
  <c r="F46" i="1"/>
  <c r="G144" i="1"/>
  <c r="F144" i="1"/>
  <c r="G27" i="1"/>
  <c r="F27" i="1"/>
  <c r="G164" i="1"/>
  <c r="F164" i="1"/>
  <c r="G101" i="1"/>
  <c r="F101" i="1"/>
  <c r="G178" i="1"/>
  <c r="F178" i="1"/>
  <c r="G198" i="1"/>
  <c r="F198" i="1"/>
  <c r="G57" i="1"/>
  <c r="F57" i="1"/>
  <c r="G125" i="1"/>
  <c r="F125" i="1"/>
  <c r="G163" i="1"/>
  <c r="F163" i="1"/>
  <c r="G155" i="1"/>
  <c r="F155" i="1"/>
  <c r="G98" i="1"/>
  <c r="F98" i="1"/>
  <c r="G67" i="1"/>
  <c r="F67" i="1"/>
  <c r="G8" i="1"/>
  <c r="F8" i="1"/>
  <c r="G61" i="1"/>
  <c r="F61" i="1"/>
  <c r="G189" i="1"/>
  <c r="F189" i="1"/>
  <c r="G123" i="1"/>
  <c r="F123" i="1"/>
  <c r="G120" i="1"/>
  <c r="F120" i="1"/>
  <c r="G143" i="1"/>
  <c r="F143" i="1"/>
  <c r="G104" i="1"/>
  <c r="F104" i="1"/>
  <c r="G49" i="1"/>
  <c r="F49" i="1"/>
  <c r="G65" i="1"/>
  <c r="F65" i="1"/>
  <c r="G230" i="1"/>
  <c r="F230" i="1"/>
  <c r="G151" i="1"/>
  <c r="F151" i="1"/>
  <c r="G181" i="1"/>
  <c r="F181" i="1"/>
  <c r="G180" i="1"/>
  <c r="F180" i="1"/>
  <c r="G107" i="1"/>
  <c r="F107" i="1"/>
  <c r="G77" i="1"/>
  <c r="F77" i="1"/>
  <c r="G216" i="1"/>
  <c r="F216" i="1"/>
  <c r="G168" i="1"/>
  <c r="F168" i="1"/>
  <c r="G44" i="1"/>
  <c r="F44" i="1"/>
  <c r="G50" i="1"/>
  <c r="F50" i="1"/>
  <c r="G220" i="1"/>
  <c r="F220" i="1"/>
  <c r="G15" i="1"/>
  <c r="F15" i="1"/>
  <c r="G139" i="1"/>
  <c r="F139" i="1"/>
  <c r="G184" i="1"/>
  <c r="F184" i="1"/>
  <c r="G78" i="1"/>
  <c r="F78" i="1"/>
  <c r="G176" i="1"/>
  <c r="F176" i="1"/>
  <c r="G152" i="1"/>
  <c r="F152" i="1"/>
  <c r="G39" i="1"/>
  <c r="F39" i="1"/>
  <c r="G17" i="1"/>
  <c r="F17" i="1"/>
  <c r="G134" i="1"/>
  <c r="F134" i="1"/>
  <c r="G166" i="1"/>
  <c r="F166" i="1"/>
  <c r="G33" i="1"/>
  <c r="F33" i="1"/>
  <c r="G188" i="1"/>
  <c r="F188" i="1"/>
  <c r="G219" i="1"/>
  <c r="F219" i="1"/>
  <c r="G59" i="1"/>
  <c r="F59" i="1"/>
  <c r="G37" i="1"/>
  <c r="F37" i="1"/>
  <c r="G229" i="1"/>
  <c r="F229" i="1"/>
  <c r="G226" i="1"/>
  <c r="F226" i="1"/>
  <c r="G138" i="1"/>
  <c r="F138" i="1"/>
  <c r="G82" i="1"/>
  <c r="F82" i="1"/>
  <c r="G99" i="1"/>
  <c r="F99" i="1"/>
  <c r="G43" i="1"/>
  <c r="F43" i="1"/>
  <c r="G223" i="1"/>
  <c r="F223" i="1"/>
  <c r="G18" i="1"/>
  <c r="F18" i="1"/>
  <c r="G97" i="1"/>
  <c r="F97" i="1"/>
  <c r="G137" i="1"/>
  <c r="F137" i="1"/>
  <c r="G182" i="1"/>
  <c r="F182" i="1"/>
  <c r="G210" i="1"/>
  <c r="F210" i="1"/>
  <c r="G38" i="1"/>
  <c r="F38" i="1"/>
  <c r="G47" i="1"/>
  <c r="F47" i="1"/>
  <c r="G213" i="1"/>
  <c r="F213" i="1"/>
  <c r="G194" i="1"/>
  <c r="F194" i="1"/>
  <c r="G24" i="1"/>
  <c r="F24" i="1"/>
  <c r="G193" i="1"/>
  <c r="F193" i="1"/>
  <c r="G197" i="1"/>
  <c r="F197" i="1"/>
  <c r="G185" i="1"/>
  <c r="F185" i="1"/>
  <c r="G21" i="1"/>
  <c r="F21" i="1"/>
  <c r="G102" i="1"/>
  <c r="F102" i="1"/>
  <c r="G35" i="1"/>
  <c r="F35" i="1"/>
  <c r="G187" i="1"/>
  <c r="F187" i="1"/>
  <c r="G145" i="1"/>
  <c r="F145" i="1"/>
  <c r="G141" i="1"/>
  <c r="F141" i="1"/>
  <c r="G108" i="1"/>
  <c r="F108" i="1"/>
  <c r="G215" i="1"/>
  <c r="F215" i="1"/>
  <c r="G209" i="1"/>
  <c r="F209" i="1"/>
  <c r="G133" i="1"/>
  <c r="F133" i="1"/>
  <c r="G158" i="1"/>
  <c r="F158" i="1"/>
  <c r="G200" i="1"/>
  <c r="F200" i="1"/>
  <c r="G30" i="1"/>
  <c r="F30" i="1"/>
  <c r="G128" i="1"/>
  <c r="F128" i="1"/>
  <c r="G16" i="1"/>
  <c r="F16" i="1"/>
  <c r="G68" i="1"/>
  <c r="F68" i="1"/>
  <c r="G14" i="1"/>
  <c r="F14" i="1"/>
  <c r="G147" i="1"/>
  <c r="F147" i="1"/>
  <c r="G162" i="1"/>
  <c r="F162" i="1"/>
  <c r="G20" i="1"/>
  <c r="F20" i="1"/>
  <c r="G199" i="1"/>
  <c r="F199" i="1"/>
  <c r="G202" i="1"/>
  <c r="F202" i="1"/>
  <c r="G196" i="1"/>
  <c r="F196" i="1"/>
  <c r="G42" i="1"/>
  <c r="F42" i="1"/>
  <c r="G95" i="1"/>
  <c r="F95" i="1"/>
  <c r="G48" i="1"/>
  <c r="F48" i="1"/>
  <c r="G148" i="1"/>
  <c r="F148" i="1"/>
  <c r="G112" i="1"/>
  <c r="F112" i="1"/>
  <c r="G190" i="1"/>
  <c r="F190" i="1"/>
  <c r="G62" i="1"/>
  <c r="F62" i="1"/>
  <c r="G36" i="1"/>
  <c r="F36" i="1"/>
  <c r="G118" i="1"/>
  <c r="F118" i="1"/>
  <c r="G34" i="1"/>
  <c r="F34" i="1"/>
  <c r="G225" i="1"/>
  <c r="F225" i="1"/>
  <c r="G89" i="1"/>
  <c r="F89" i="1"/>
  <c r="G149" i="1"/>
  <c r="F149" i="1"/>
  <c r="G140" i="1"/>
  <c r="F140" i="1"/>
  <c r="G91" i="1"/>
  <c r="F91" i="1"/>
  <c r="G29" i="1"/>
  <c r="F29" i="1"/>
  <c r="G116" i="1"/>
  <c r="F116" i="1"/>
  <c r="G71" i="1"/>
  <c r="F71" i="1"/>
  <c r="G136" i="1"/>
  <c r="F136" i="1"/>
  <c r="G135" i="1"/>
  <c r="F135" i="1"/>
  <c r="G175" i="1"/>
  <c r="F175" i="1"/>
  <c r="G127" i="1"/>
  <c r="F127" i="1"/>
  <c r="G111" i="1"/>
  <c r="F111" i="1"/>
  <c r="G80" i="1"/>
  <c r="F80" i="1"/>
  <c r="G52" i="1"/>
  <c r="F52" i="1"/>
  <c r="G179" i="1"/>
  <c r="F179" i="1"/>
  <c r="G169" i="1"/>
  <c r="F169" i="1"/>
  <c r="G19" i="1"/>
  <c r="F19" i="1"/>
  <c r="G90" i="1"/>
  <c r="F90" i="1"/>
  <c r="G69" i="1"/>
  <c r="F69" i="1"/>
  <c r="G183" i="1"/>
  <c r="F183" i="1"/>
  <c r="G227" i="1"/>
  <c r="F227" i="1"/>
  <c r="G79" i="1"/>
  <c r="F79" i="1"/>
  <c r="G9" i="1"/>
  <c r="F9" i="1"/>
  <c r="G131" i="1"/>
  <c r="F131" i="1"/>
  <c r="G75" i="1"/>
  <c r="F75" i="1"/>
  <c r="G109" i="1"/>
  <c r="F109" i="1"/>
  <c r="G87" i="1"/>
  <c r="F87" i="1"/>
  <c r="G174" i="1"/>
  <c r="F174" i="1"/>
  <c r="G205" i="1"/>
  <c r="F205" i="1"/>
  <c r="G25" i="1"/>
  <c r="F25" i="1"/>
  <c r="G117" i="1"/>
  <c r="F117" i="1"/>
  <c r="G45" i="1"/>
  <c r="F45" i="1"/>
  <c r="G206" i="1"/>
  <c r="F206" i="1"/>
  <c r="G113" i="1"/>
  <c r="F113" i="1"/>
  <c r="G114" i="1"/>
  <c r="F114" i="1"/>
  <c r="G58" i="1"/>
  <c r="F58" i="1"/>
  <c r="G208" i="1"/>
  <c r="F208" i="1"/>
  <c r="G126" i="1"/>
  <c r="F126" i="1"/>
  <c r="G32" i="1"/>
  <c r="F32" i="1"/>
  <c r="G159" i="1"/>
  <c r="F159" i="1"/>
  <c r="G105" i="1"/>
  <c r="F105" i="1"/>
  <c r="G192" i="1"/>
  <c r="F192" i="1"/>
  <c r="G53" i="1"/>
  <c r="F53" i="1"/>
  <c r="G186" i="1"/>
  <c r="F186" i="1"/>
  <c r="G160" i="1"/>
  <c r="F160" i="1"/>
  <c r="G10" i="1"/>
  <c r="F10" i="1"/>
  <c r="G76" i="1"/>
  <c r="F76" i="1"/>
  <c r="G106" i="1"/>
  <c r="F106" i="1"/>
  <c r="G228" i="1"/>
  <c r="F228" i="1"/>
  <c r="G203" i="1"/>
  <c r="F203" i="1"/>
  <c r="G150" i="1"/>
  <c r="F150" i="1"/>
  <c r="G40" i="1"/>
  <c r="F40" i="1"/>
  <c r="G153" i="1"/>
  <c r="F153" i="1"/>
  <c r="G154" i="1"/>
  <c r="F154" i="1"/>
  <c r="G161" i="1"/>
  <c r="F161" i="1"/>
  <c r="G51" i="1"/>
  <c r="F51" i="1"/>
  <c r="G214" i="1"/>
  <c r="F214" i="1"/>
  <c r="G130" i="1"/>
  <c r="F130" i="1"/>
  <c r="G207" i="1"/>
  <c r="F207" i="1"/>
  <c r="G156" i="1"/>
  <c r="F156" i="1"/>
  <c r="G170" i="1"/>
  <c r="F170" i="1"/>
  <c r="G81" i="1"/>
  <c r="F81" i="1"/>
  <c r="G31" i="1"/>
  <c r="F31" i="1"/>
  <c r="D32" i="2" l="1"/>
  <c r="C25" i="2"/>
  <c r="C30" i="2"/>
  <c r="C26" i="2" l="1"/>
  <c r="C27" i="2"/>
  <c r="C28" i="2" l="1"/>
</calcChain>
</file>

<file path=xl/sharedStrings.xml><?xml version="1.0" encoding="utf-8"?>
<sst xmlns="http://schemas.openxmlformats.org/spreadsheetml/2006/main" count="268" uniqueCount="266">
  <si>
    <t>Field</t>
  </si>
  <si>
    <t>Value</t>
  </si>
  <si>
    <t>Instructions</t>
  </si>
  <si>
    <t>Centennial SD 28J</t>
  </si>
  <si>
    <t>Implicit Subsidies</t>
  </si>
  <si>
    <t>Explicit Subsidies</t>
  </si>
  <si>
    <t>-- Health Care</t>
  </si>
  <si>
    <t>-- Life Insurance</t>
  </si>
  <si>
    <t>OEBB Proposal</t>
  </si>
  <si>
    <t>Estimated GASB 45 Valuation Fees</t>
  </si>
  <si>
    <t>Estimated</t>
  </si>
  <si>
    <t>Estimated Number of</t>
  </si>
  <si>
    <t>Milliman Valuation</t>
  </si>
  <si>
    <t>Milliman "No Val"</t>
  </si>
  <si>
    <t>Entity Name</t>
  </si>
  <si>
    <t>Headcount</t>
  </si>
  <si>
    <t>Arrangements</t>
  </si>
  <si>
    <t>% of OEBB</t>
  </si>
  <si>
    <t>Estimate</t>
  </si>
  <si>
    <t>Letter</t>
  </si>
  <si>
    <t>Gresham-Barlow SD 10J</t>
  </si>
  <si>
    <t>Portland SD 1J</t>
  </si>
  <si>
    <t>Oregon Trail SD 46</t>
  </si>
  <si>
    <t>Tigard-Tualatin SD 23J</t>
  </si>
  <si>
    <t>Molalla River SD 35</t>
  </si>
  <si>
    <t>Umatilla-Morrow ESD</t>
  </si>
  <si>
    <t>Dallas SD 2</t>
  </si>
  <si>
    <t>Philomath SD 17J</t>
  </si>
  <si>
    <t>Oregon City SD 62</t>
  </si>
  <si>
    <t>Ontario SD 8C</t>
  </si>
  <si>
    <t>Columbia Gorge Community College</t>
  </si>
  <si>
    <t>Nyssa SD 26</t>
  </si>
  <si>
    <t>Stanfield SD 61</t>
  </si>
  <si>
    <t>Woodburn SD 103</t>
  </si>
  <si>
    <t>Klamath Falls City Schools</t>
  </si>
  <si>
    <t>Gervais SD 1</t>
  </si>
  <si>
    <t>Amity SD 4J</t>
  </si>
  <si>
    <t>Perrydale SD 21</t>
  </si>
  <si>
    <t>Scio SD 95</t>
  </si>
  <si>
    <t>Dayton SD 8</t>
  </si>
  <si>
    <t>Silver Falls SD 4J</t>
  </si>
  <si>
    <t>Klamath County SD</t>
  </si>
  <si>
    <t>Pendleton SD 16</t>
  </si>
  <si>
    <t>Central Curry SD 1</t>
  </si>
  <si>
    <t>McKenzie SD 68</t>
  </si>
  <si>
    <t>Tillamook Community College</t>
  </si>
  <si>
    <t>Douglas County SD 4</t>
  </si>
  <si>
    <t>Lebanon Community SD 9</t>
  </si>
  <si>
    <t>Lane ESD</t>
  </si>
  <si>
    <t>Sweet Home SD 55</t>
  </si>
  <si>
    <t>Corvallis SD 509J</t>
  </si>
  <si>
    <t>Linn Benton Lincoln ESD</t>
  </si>
  <si>
    <t>Brookings-Harbor SD 17C</t>
  </si>
  <si>
    <t>Sutherlin SD 130</t>
  </si>
  <si>
    <t>Rainier SD 13</t>
  </si>
  <si>
    <t>Harrisburg SD 7J</t>
  </si>
  <si>
    <t>Lake County SD 7</t>
  </si>
  <si>
    <t>Gaston SD 511J</t>
  </si>
  <si>
    <t>Monroe SD 1J</t>
  </si>
  <si>
    <t>Alsea SD 7J</t>
  </si>
  <si>
    <t>Grant ESD</t>
  </si>
  <si>
    <t>Winston-Dillard SD 116</t>
  </si>
  <si>
    <t>Salem-Keizer SD 24J</t>
  </si>
  <si>
    <t>Eugene SD 4J</t>
  </si>
  <si>
    <t>Hillsboro SD 1J</t>
  </si>
  <si>
    <t>Bend-LaPine SD 1</t>
  </si>
  <si>
    <t>Portland Community College</t>
  </si>
  <si>
    <t>Reynolds SD 7</t>
  </si>
  <si>
    <t>David Douglas SD 40</t>
  </si>
  <si>
    <t>Greater Albany Public SD 8J</t>
  </si>
  <si>
    <t>Lake Oswego SD 7J</t>
  </si>
  <si>
    <t>McMinnville SD 40</t>
  </si>
  <si>
    <t>Redmond SD 2J</t>
  </si>
  <si>
    <t>Mt. Hood Community College</t>
  </si>
  <si>
    <t>Multnomah ESD</t>
  </si>
  <si>
    <t>Forest Grove SD 15</t>
  </si>
  <si>
    <t>Lincoln County SD</t>
  </si>
  <si>
    <t>Canby SD 86</t>
  </si>
  <si>
    <t>Hood River County SD</t>
  </si>
  <si>
    <t>Newberg SD 29J</t>
  </si>
  <si>
    <t>Northwest Regional ESD</t>
  </si>
  <si>
    <t>Hermiston SD 8</t>
  </si>
  <si>
    <t>Willamette ESD</t>
  </si>
  <si>
    <t>Central Point SD 6</t>
  </si>
  <si>
    <t>Linn-Benton Community College</t>
  </si>
  <si>
    <t>Clackamas Community College</t>
  </si>
  <si>
    <t>Eagle Point SD 9</t>
  </si>
  <si>
    <t>Sherwood SD 88J</t>
  </si>
  <si>
    <t>Lane Community College</t>
  </si>
  <si>
    <t>North Wasco County SD 21</t>
  </si>
  <si>
    <t>Crook County SD</t>
  </si>
  <si>
    <t>Jefferson County SD 509J</t>
  </si>
  <si>
    <t>Coos Bay SD 9</t>
  </si>
  <si>
    <t>South Lane SD 45J3</t>
  </si>
  <si>
    <t>St Helens SD 502</t>
  </si>
  <si>
    <t>Southern Oregon ESD</t>
  </si>
  <si>
    <t>BenefitHelp Solutions (BHS)-TPA</t>
  </si>
  <si>
    <t>Phoenix-Talent SD 4</t>
  </si>
  <si>
    <t>North Santiam SD 29J</t>
  </si>
  <si>
    <t>Astoria SD 1</t>
  </si>
  <si>
    <t>Estacada SD 108</t>
  </si>
  <si>
    <t>Baker SD 5J</t>
  </si>
  <si>
    <t>Milton-Freewater Unified SD 7</t>
  </si>
  <si>
    <t>Cascade SD 5</t>
  </si>
  <si>
    <t>Southwestern Oregon Community College</t>
  </si>
  <si>
    <t>Parkrose SD 3</t>
  </si>
  <si>
    <t>Morrow SD 1</t>
  </si>
  <si>
    <t>Tillamook SD 9</t>
  </si>
  <si>
    <t>Umpqua Community College</t>
  </si>
  <si>
    <t>La Grande SD 1</t>
  </si>
  <si>
    <t>North Bend SD 13</t>
  </si>
  <si>
    <t>North Marion SD 15</t>
  </si>
  <si>
    <t>Seaside SD 10</t>
  </si>
  <si>
    <t>Central SD 13J</t>
  </si>
  <si>
    <t>Junction City SD 69</t>
  </si>
  <si>
    <t>Bethel SD 52</t>
  </si>
  <si>
    <t>Scappoose SD 1J</t>
  </si>
  <si>
    <t>South Umpqua SD 19</t>
  </si>
  <si>
    <t>Siuslaw SD 97J</t>
  </si>
  <si>
    <t>Blue Mountain Community College</t>
  </si>
  <si>
    <t>South Coast ESD</t>
  </si>
  <si>
    <t>Umatilla SD 6R</t>
  </si>
  <si>
    <t>Creswell SD 40</t>
  </si>
  <si>
    <t>Clatsop Community College</t>
  </si>
  <si>
    <t>Treasure Valley Community College</t>
  </si>
  <si>
    <t>Rogue River SD 35</t>
  </si>
  <si>
    <t>Myrtle Point SD 41</t>
  </si>
  <si>
    <t>Jefferson SD 14J</t>
  </si>
  <si>
    <t>Banks SD 13</t>
  </si>
  <si>
    <t>Warrenton-Hammond SD 30</t>
  </si>
  <si>
    <t>Coquille SD 8</t>
  </si>
  <si>
    <t>John Day SD 3</t>
  </si>
  <si>
    <t>Harney County SD 3</t>
  </si>
  <si>
    <t>Neah-Kah-Nie SD 56</t>
  </si>
  <si>
    <t>Willamina SD 30J</t>
  </si>
  <si>
    <t>Yamhill Carlton SD 1</t>
  </si>
  <si>
    <t>Clatskanie SD 6J</t>
  </si>
  <si>
    <t>Douglas ESD</t>
  </si>
  <si>
    <t>Vale SD 84</t>
  </si>
  <si>
    <t>Sheridan SD 48J</t>
  </si>
  <si>
    <t>Central Linn SD 552</t>
  </si>
  <si>
    <t>Pleasant Hill SD 1</t>
  </si>
  <si>
    <t>Mt Angel SD 91</t>
  </si>
  <si>
    <t>Bandon SD 54</t>
  </si>
  <si>
    <t>Colton SD 53</t>
  </si>
  <si>
    <t>Oakridge SD 76</t>
  </si>
  <si>
    <t>Reedsport SD 105</t>
  </si>
  <si>
    <t>Glide SD 12</t>
  </si>
  <si>
    <t>Santiam Canyon SD 129J</t>
  </si>
  <si>
    <t>Nestucca Valley SD 101J</t>
  </si>
  <si>
    <t>Athena-Weston SD 29RJ</t>
  </si>
  <si>
    <t>Vernonia SD 47J</t>
  </si>
  <si>
    <t>Culver SD 4</t>
  </si>
  <si>
    <t>Corbett SD 39</t>
  </si>
  <si>
    <t>Port Orford-Langlois SD 2CJ</t>
  </si>
  <si>
    <t>Union SD 5</t>
  </si>
  <si>
    <t>Glendale SD 77</t>
  </si>
  <si>
    <t>Knappa SD 4</t>
  </si>
  <si>
    <t>Riddle SD 70</t>
  </si>
  <si>
    <t>Riverdale SD 51J</t>
  </si>
  <si>
    <t>Oakland SD 1</t>
  </si>
  <si>
    <t>Yoncalla SD 32</t>
  </si>
  <si>
    <t>Elgin SD 23</t>
  </si>
  <si>
    <t>Crow-Applegate-Lorane SD 66</t>
  </si>
  <si>
    <t>Klamath Community College</t>
  </si>
  <si>
    <t>North Douglas SD 22</t>
  </si>
  <si>
    <t>Lowell SD 71</t>
  </si>
  <si>
    <t>Malheur ESD Region 14</t>
  </si>
  <si>
    <t>Sherman County SD</t>
  </si>
  <si>
    <t>Dufur SD 29</t>
  </si>
  <si>
    <t>Adrian SD 61</t>
  </si>
  <si>
    <t>Enterprise SD 21</t>
  </si>
  <si>
    <t>Jewell SD 8</t>
  </si>
  <si>
    <t>Oregon Coast Community College</t>
  </si>
  <si>
    <t>Pilot Rock SD 2</t>
  </si>
  <si>
    <t>Marcola SD 79J</t>
  </si>
  <si>
    <t>Douglas County SD 15</t>
  </si>
  <si>
    <t>South Wasco County SD 1</t>
  </si>
  <si>
    <t>Region 9 ESD</t>
  </si>
  <si>
    <t>Joseph SD 6</t>
  </si>
  <si>
    <t>Pine Eagle SD 61</t>
  </si>
  <si>
    <t>Butte Falls SD 91</t>
  </si>
  <si>
    <t>North Lake SD 14</t>
  </si>
  <si>
    <t>Cove SD 15</t>
  </si>
  <si>
    <t>Elkton SD 34</t>
  </si>
  <si>
    <t>Mapleton SD 32</t>
  </si>
  <si>
    <t>Prairie City SD 4</t>
  </si>
  <si>
    <t>Harney ESD Region XVII</t>
  </si>
  <si>
    <t>Blachly SD 90</t>
  </si>
  <si>
    <t>Echo SD 5</t>
  </si>
  <si>
    <t>Wallowa SD 12</t>
  </si>
  <si>
    <t>Falls City SD 57</t>
  </si>
  <si>
    <t>Imbler SD 11</t>
  </si>
  <si>
    <t>Union-Baker ESD</t>
  </si>
  <si>
    <t>Camas Valley SD 21J</t>
  </si>
  <si>
    <t>Condon SD 25J</t>
  </si>
  <si>
    <t>Arlington SD 3</t>
  </si>
  <si>
    <t>Region 18 ESD</t>
  </si>
  <si>
    <t>North Powder SD 8J</t>
  </si>
  <si>
    <t>Helix SD 1</t>
  </si>
  <si>
    <t>Jefferson ESD</t>
  </si>
  <si>
    <t>Harney County Union High SD 1J</t>
  </si>
  <si>
    <t>Jordan Valley SD 3</t>
  </si>
  <si>
    <t>Prospect SD 59</t>
  </si>
  <si>
    <t>Dayville SD 16J</t>
  </si>
  <si>
    <t>Harper SD 66</t>
  </si>
  <si>
    <t>Ione SD R2</t>
  </si>
  <si>
    <t>Mitchell SD 55</t>
  </si>
  <si>
    <t>Powers SD 31</t>
  </si>
  <si>
    <t>Huntington SD 16J</t>
  </si>
  <si>
    <t>Monument SD 8</t>
  </si>
  <si>
    <t>North Central ESD</t>
  </si>
  <si>
    <t>Siletz Valley Schools</t>
  </si>
  <si>
    <t>Paisley SD 11</t>
  </si>
  <si>
    <t>Fossil SD 21J</t>
  </si>
  <si>
    <t>Four Rivers Community School</t>
  </si>
  <si>
    <t>Eddyville Charter School</t>
  </si>
  <si>
    <t>Lake ESD</t>
  </si>
  <si>
    <t>Village School</t>
  </si>
  <si>
    <t>Burnt River SD 30J</t>
  </si>
  <si>
    <t>Spray SD 1</t>
  </si>
  <si>
    <t>Lighthouse School</t>
  </si>
  <si>
    <t>Long Creek SD 17</t>
  </si>
  <si>
    <t>Ukiah SD 80R</t>
  </si>
  <si>
    <t>Annex SD 29</t>
  </si>
  <si>
    <t>Harney County SD 4</t>
  </si>
  <si>
    <t>Luckiamute Valley Charter School</t>
  </si>
  <si>
    <t>Pinehurst SD 94</t>
  </si>
  <si>
    <t>West Lane Technical Learning Center</t>
  </si>
  <si>
    <t>Black Butte SD 41</t>
  </si>
  <si>
    <t>Juntura SD 12</t>
  </si>
  <si>
    <t>Madrone Trail Public Charter School</t>
  </si>
  <si>
    <t>Adel SD 21</t>
  </si>
  <si>
    <t>Suntex SD 10</t>
  </si>
  <si>
    <t>Upper Chetco Charter School</t>
  </si>
  <si>
    <t>Ashwood SD 8</t>
  </si>
  <si>
    <t>Diamond SD 7</t>
  </si>
  <si>
    <t>Drewsey SD 13</t>
  </si>
  <si>
    <t>Frenchglen SD 16</t>
  </si>
  <si>
    <t>Plush SD 18</t>
  </si>
  <si>
    <t>South Harney SD 33</t>
  </si>
  <si>
    <t>Troy SD 54</t>
  </si>
  <si>
    <t>Double O SD 28</t>
  </si>
  <si>
    <t>Addl Survey Responses</t>
  </si>
  <si>
    <t/>
  </si>
  <si>
    <t>Use this pull-down menu to select the entity name.</t>
  </si>
  <si>
    <t>OEBB Members - GASB 45 Group Valuation Project through Milliman, Inc.</t>
  </si>
  <si>
    <t xml:space="preserve">You should overwrite this number if you have employees who are not covered by OEBB that you would want considered for your GASB 45 valuation. </t>
  </si>
  <si>
    <t>Price for Advisory Recommendation Letter, if no Valuation Performed</t>
  </si>
  <si>
    <t>If you have several arrangements, Milliman may be willing to reduce its count of arrangements depending upon the degree to which the arrangements affect small groups of employees or have similar terms of benefits.</t>
  </si>
  <si>
    <t>Total Estimated Valuation Cost</t>
  </si>
  <si>
    <r>
      <t>Additional Notes</t>
    </r>
    <r>
      <rPr>
        <b/>
        <sz val="10"/>
        <rFont val="Arial"/>
        <family val="2"/>
      </rPr>
      <t xml:space="preserve">: </t>
    </r>
  </si>
  <si>
    <t>GASB 45 Valuation</t>
  </si>
  <si>
    <t>1)  This estimate of valuation fees is not binding on Milliman.  Final valuation fees will be determined based upon actual benefits and member headcounts considered in the course of the actual GASB 45 valuation.  If you are uncertain as to the actual benefits and member headcounts, you may model different possibilities to get a sense of the potential price range for your valuation.</t>
  </si>
  <si>
    <t>Discount if Implicit Subsidy Only</t>
  </si>
  <si>
    <t>Early Enrollment Discount</t>
  </si>
  <si>
    <t xml:space="preserve">2)  Additional fees for services outside the scope of the fixed-fee agreement (e.g. data cleanup, GASB 50 calculations, auditors' requests, or additional requested projections) are not included in this estimate. </t>
  </si>
  <si>
    <t>GASB 45 Valuation Report Price Estimate:</t>
  </si>
  <si>
    <t>This is an estimate based on Oct 1, 2008 OEBB data.  You should confirm that this count looks reasonable.</t>
  </si>
  <si>
    <t>This is an estimate based upon entity size.  It is probably best left unchanged.  To the extent the count changes by 1, the valuation price generally changes by $500.</t>
  </si>
  <si>
    <r>
      <t xml:space="preserve">Enter the number of different arrangements for employer-paid </t>
    </r>
    <r>
      <rPr>
        <u/>
        <sz val="10"/>
        <color indexed="16"/>
        <rFont val="Arial"/>
        <family val="2"/>
      </rPr>
      <t>retiree</t>
    </r>
    <r>
      <rPr>
        <sz val="10"/>
        <color indexed="16"/>
        <rFont val="Arial"/>
        <family val="2"/>
      </rPr>
      <t xml:space="preserve"> </t>
    </r>
    <r>
      <rPr>
        <sz val="10"/>
        <color indexed="16"/>
        <rFont val="Arial"/>
      </rPr>
      <t xml:space="preserve">health care coverage.  For example, Certified members may have different benefit provisions than Administrator members.  As another example, Certified members may have different provisions if hired before or after September 1, 1996.                              </t>
    </r>
  </si>
  <si>
    <r>
      <t xml:space="preserve">Enter the number of different arrangements for employer-sponsored </t>
    </r>
    <r>
      <rPr>
        <u/>
        <sz val="10"/>
        <color indexed="16"/>
        <rFont val="Arial"/>
        <family val="2"/>
      </rPr>
      <t>retiree</t>
    </r>
    <r>
      <rPr>
        <sz val="10"/>
        <color indexed="16"/>
        <rFont val="Arial"/>
      </rPr>
      <t xml:space="preserve"> life insurance coverage.  For example, Certified members may have different benefit provisions than Administrator members.</t>
    </r>
  </si>
  <si>
    <t>Active + Retired Member Count</t>
  </si>
  <si>
    <t>Individual price estimate for October 1, 2014 actuarial valuation report</t>
  </si>
  <si>
    <t>Enter 'Y' if enroll by July 24, 2015, and receive a 3% discount on the GASB 45 valuation price.</t>
  </si>
  <si>
    <t>Discount if Enroll by July 24,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</si>
</sst>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0"/>
      <name val="Arial"/>
    </font>
    <font>
      <sz val="10"/>
      <name val="Arial"/>
    </font>
    <font>
      <b/>
      <sz val="12"/>
      <name val="Arial"/>
      <family val="2"/>
    </font>
    <font>
      <sz val="12"/>
      <name val="Arial"/>
      <family val="2"/>
    </font>
    <font>
      <i/>
      <sz val="12"/>
      <name val="Arial"/>
      <family val="2"/>
    </font>
    <font>
      <i/>
      <sz val="10"/>
      <name val="Arial"/>
      <family val="2"/>
    </font>
    <font>
      <b/>
      <sz val="10"/>
      <name val="Arial"/>
      <family val="2"/>
    </font>
    <font>
      <b/>
      <sz val="10"/>
      <color indexed="12"/>
      <name val="Arial"/>
      <family val="2"/>
    </font>
    <font>
      <sz val="10"/>
      <color indexed="8"/>
      <name val="Arial"/>
    </font>
    <font>
      <sz val="10"/>
      <name val="Arial"/>
      <family val="2"/>
    </font>
    <font>
      <sz val="10"/>
      <color indexed="12"/>
      <name val="Arial"/>
      <family val="2"/>
    </font>
    <font>
      <b/>
      <u/>
      <sz val="10"/>
      <name val="Arial"/>
      <family val="2"/>
    </font>
    <font>
      <b/>
      <sz val="10"/>
      <color indexed="8"/>
      <name val="Arial"/>
      <family val="2"/>
    </font>
    <font>
      <sz val="10"/>
      <color indexed="46"/>
      <name val="Arial"/>
    </font>
    <font>
      <sz val="10"/>
      <color indexed="10"/>
      <name val="Arial"/>
    </font>
    <font>
      <sz val="8"/>
      <name val="Arial"/>
    </font>
    <font>
      <sz val="10"/>
      <color indexed="16"/>
      <name val="Arial"/>
    </font>
    <font>
      <b/>
      <sz val="10"/>
      <color indexed="16"/>
      <name val="Arial"/>
    </font>
    <font>
      <b/>
      <sz val="10"/>
      <name val="Arial"/>
    </font>
    <font>
      <u/>
      <sz val="10"/>
      <color indexed="16"/>
      <name val="Arial"/>
      <family val="2"/>
    </font>
    <font>
      <sz val="10"/>
      <color indexed="16"/>
      <name val="Arial"/>
      <family val="2"/>
    </font>
  </fonts>
  <fills count="7">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13"/>
        <bgColor indexed="64"/>
      </patternFill>
    </fill>
    <fill>
      <patternFill patternType="solid">
        <fgColor indexed="13"/>
        <bgColor indexed="8"/>
      </patternFill>
    </fill>
    <fill>
      <patternFill patternType="solid">
        <fgColor indexed="41"/>
        <bgColor indexed="64"/>
      </patternFill>
    </fill>
  </fills>
  <borders count="19">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8" fillId="0" borderId="0"/>
    <xf numFmtId="9" fontId="1" fillId="0" borderId="0" applyFont="0" applyFill="0" applyBorder="0" applyAlignment="0" applyProtection="0"/>
  </cellStyleXfs>
  <cellXfs count="79">
    <xf numFmtId="0" fontId="0" fillId="0" borderId="0" xfId="0"/>
    <xf numFmtId="0" fontId="3" fillId="0" borderId="0" xfId="0" applyFont="1" applyAlignment="1">
      <alignment horizontal="center"/>
    </xf>
    <xf numFmtId="0" fontId="5" fillId="0" borderId="0" xfId="0" applyFont="1"/>
    <xf numFmtId="0" fontId="0" fillId="0" borderId="0" xfId="0"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0" fillId="0" borderId="0" xfId="0" applyAlignment="1">
      <alignment horizontal="center" vertical="center"/>
    </xf>
    <xf numFmtId="0" fontId="7" fillId="0" borderId="0" xfId="1"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quotePrefix="1" applyAlignment="1">
      <alignment horizontal="center" vertical="center"/>
    </xf>
    <xf numFmtId="0" fontId="10" fillId="0" borderId="0" xfId="0" applyFont="1" applyAlignment="1">
      <alignment horizontal="center"/>
    </xf>
    <xf numFmtId="0" fontId="0" fillId="0" borderId="2" xfId="0" applyBorder="1" applyAlignment="1">
      <alignment horizontal="center" vertical="center" wrapText="1"/>
    </xf>
    <xf numFmtId="164" fontId="0" fillId="0" borderId="3" xfId="0" applyNumberFormat="1" applyBorder="1" applyAlignment="1">
      <alignment horizontal="center" wrapText="1"/>
    </xf>
    <xf numFmtId="0" fontId="6" fillId="0" borderId="4" xfId="0" applyFont="1" applyBorder="1" applyAlignment="1">
      <alignment horizontal="center" vertical="center" wrapText="1"/>
    </xf>
    <xf numFmtId="0" fontId="6" fillId="0" borderId="0" xfId="0" applyFont="1"/>
    <xf numFmtId="0" fontId="6" fillId="0" borderId="0" xfId="0" applyFont="1" applyAlignment="1">
      <alignment horizontal="center"/>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12" fillId="3" borderId="7" xfId="1" applyFont="1" applyFill="1" applyBorder="1" applyAlignment="1">
      <alignment horizontal="center"/>
    </xf>
    <xf numFmtId="0" fontId="12" fillId="3" borderId="8" xfId="1" applyFont="1" applyFill="1" applyBorder="1" applyAlignment="1">
      <alignment horizontal="center"/>
    </xf>
    <xf numFmtId="0" fontId="12" fillId="3" borderId="9" xfId="1" applyFont="1" applyFill="1" applyBorder="1" applyAlignment="1">
      <alignment horizontal="center"/>
    </xf>
    <xf numFmtId="0" fontId="12" fillId="3" borderId="10" xfId="1" applyFont="1" applyFill="1" applyBorder="1" applyAlignment="1">
      <alignment horizontal="center"/>
    </xf>
    <xf numFmtId="0" fontId="6" fillId="2" borderId="9" xfId="0" applyFont="1" applyFill="1" applyBorder="1" applyAlignment="1">
      <alignment horizontal="center"/>
    </xf>
    <xf numFmtId="0" fontId="12" fillId="0" borderId="11" xfId="1" applyFont="1" applyFill="1" applyBorder="1" applyAlignment="1">
      <alignment wrapText="1"/>
    </xf>
    <xf numFmtId="0" fontId="8" fillId="0" borderId="0" xfId="1" applyFont="1" applyFill="1" applyBorder="1" applyAlignment="1">
      <alignment horizontal="center" wrapText="1"/>
    </xf>
    <xf numFmtId="10" fontId="0" fillId="0" borderId="0" xfId="2" applyNumberFormat="1" applyFont="1" applyAlignment="1">
      <alignment horizontal="center"/>
    </xf>
    <xf numFmtId="3" fontId="6" fillId="0" borderId="0" xfId="2" applyNumberFormat="1" applyFont="1" applyAlignment="1">
      <alignment horizontal="center"/>
    </xf>
    <xf numFmtId="0" fontId="0" fillId="0" borderId="0" xfId="0" applyFill="1"/>
    <xf numFmtId="0" fontId="12" fillId="0" borderId="12" xfId="1" applyFont="1" applyFill="1" applyBorder="1" applyAlignment="1">
      <alignment wrapText="1"/>
    </xf>
    <xf numFmtId="0" fontId="8" fillId="0" borderId="12" xfId="1" applyFont="1" applyFill="1" applyBorder="1" applyAlignment="1">
      <alignment horizontal="center" wrapText="1"/>
    </xf>
    <xf numFmtId="0" fontId="12" fillId="0" borderId="13" xfId="1" applyFont="1" applyFill="1" applyBorder="1" applyAlignment="1">
      <alignment wrapText="1"/>
    </xf>
    <xf numFmtId="10" fontId="0" fillId="0" borderId="1" xfId="2" applyNumberFormat="1" applyFont="1" applyBorder="1" applyAlignment="1">
      <alignment horizontal="center"/>
    </xf>
    <xf numFmtId="0" fontId="0" fillId="4" borderId="0" xfId="0" applyFill="1"/>
    <xf numFmtId="0" fontId="8" fillId="5" borderId="12" xfId="1" applyFont="1" applyFill="1" applyBorder="1" applyAlignment="1">
      <alignment wrapText="1"/>
    </xf>
    <xf numFmtId="0" fontId="8" fillId="5" borderId="12" xfId="1" applyFont="1" applyFill="1" applyBorder="1" applyAlignment="1">
      <alignment horizontal="center" wrapText="1"/>
    </xf>
    <xf numFmtId="0" fontId="8" fillId="5" borderId="0" xfId="1" applyFont="1" applyFill="1" applyBorder="1" applyAlignment="1">
      <alignment horizontal="center" wrapText="1"/>
    </xf>
    <xf numFmtId="10" fontId="0" fillId="4" borderId="0" xfId="2" applyNumberFormat="1" applyFont="1" applyFill="1" applyAlignment="1">
      <alignment horizontal="center"/>
    </xf>
    <xf numFmtId="0" fontId="8" fillId="0" borderId="12" xfId="1" applyFont="1" applyFill="1" applyBorder="1" applyAlignment="1">
      <alignment wrapText="1"/>
    </xf>
    <xf numFmtId="0" fontId="13" fillId="0" borderId="12" xfId="1" applyFont="1" applyFill="1" applyBorder="1" applyAlignment="1">
      <alignment wrapText="1"/>
    </xf>
    <xf numFmtId="0" fontId="13" fillId="0" borderId="12" xfId="1" applyFont="1" applyFill="1" applyBorder="1" applyAlignment="1">
      <alignment horizontal="center" wrapText="1"/>
    </xf>
    <xf numFmtId="0" fontId="13" fillId="0" borderId="0" xfId="1" applyFont="1" applyFill="1" applyBorder="1" applyAlignment="1">
      <alignment horizontal="center" wrapText="1"/>
    </xf>
    <xf numFmtId="10" fontId="13" fillId="0" borderId="0" xfId="2" applyNumberFormat="1" applyFont="1" applyFill="1" applyAlignment="1">
      <alignment horizontal="center"/>
    </xf>
    <xf numFmtId="10" fontId="0" fillId="0" borderId="0" xfId="2" applyNumberFormat="1" applyFont="1" applyFill="1" applyAlignment="1">
      <alignment horizontal="center"/>
    </xf>
    <xf numFmtId="0" fontId="0" fillId="0" borderId="0" xfId="0" applyFill="1" applyAlignment="1">
      <alignment horizontal="center"/>
    </xf>
    <xf numFmtId="0" fontId="14" fillId="0" borderId="0" xfId="0" applyFont="1" applyFill="1"/>
    <xf numFmtId="0" fontId="7" fillId="6" borderId="14"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16" fillId="0" borderId="0" xfId="0" applyFont="1"/>
    <xf numFmtId="0" fontId="17" fillId="0" borderId="0" xfId="0" applyFont="1" applyBorder="1" applyAlignment="1">
      <alignment horizontal="left" wrapText="1"/>
    </xf>
    <xf numFmtId="0" fontId="16" fillId="0" borderId="0" xfId="0" applyFont="1" applyAlignment="1">
      <alignment horizontal="left" wrapText="1"/>
    </xf>
    <xf numFmtId="0" fontId="18" fillId="0" borderId="1" xfId="0" applyFont="1" applyBorder="1" applyAlignment="1">
      <alignment horizontal="center" wrapText="1"/>
    </xf>
    <xf numFmtId="0" fontId="11" fillId="0" borderId="0" xfId="0" applyFont="1" applyAlignment="1">
      <alignment horizontal="left" wrapText="1"/>
    </xf>
    <xf numFmtId="0" fontId="0" fillId="0" borderId="0" xfId="0" applyAlignment="1"/>
    <xf numFmtId="0" fontId="8" fillId="0" borderId="13" xfId="1" applyFont="1" applyFill="1" applyBorder="1" applyAlignment="1">
      <alignment horizontal="center" wrapText="1"/>
    </xf>
    <xf numFmtId="0" fontId="8" fillId="0" borderId="11" xfId="1" applyFont="1" applyFill="1" applyBorder="1" applyAlignment="1">
      <alignment horizontal="center" wrapText="1"/>
    </xf>
    <xf numFmtId="0" fontId="7" fillId="0" borderId="0"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0" xfId="0" applyFont="1" applyAlignment="1">
      <alignment horizontal="left" indent="3"/>
    </xf>
    <xf numFmtId="0" fontId="6" fillId="0" borderId="0" xfId="0" applyFont="1" applyAlignment="1">
      <alignment horizontal="left" wrapText="1" indent="3"/>
    </xf>
    <xf numFmtId="164" fontId="6" fillId="0" borderId="15" xfId="2" applyNumberFormat="1" applyFont="1" applyBorder="1" applyAlignment="1">
      <alignment horizontal="center" vertical="center"/>
    </xf>
    <xf numFmtId="164" fontId="9" fillId="0" borderId="3" xfId="2" applyNumberFormat="1" applyFont="1" applyBorder="1" applyAlignment="1">
      <alignment horizontal="center" vertical="center"/>
    </xf>
    <xf numFmtId="164" fontId="9" fillId="0" borderId="16" xfId="2" applyNumberFormat="1" applyFont="1" applyBorder="1" applyAlignment="1">
      <alignment horizontal="center" vertical="center"/>
    </xf>
    <xf numFmtId="164" fontId="6" fillId="0" borderId="3" xfId="2" applyNumberFormat="1"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1" fillId="0" borderId="0" xfId="0" applyFont="1" applyAlignment="1">
      <alignment horizontal="left" vertical="center" wrapText="1" indent="3"/>
    </xf>
    <xf numFmtId="0" fontId="16" fillId="0" borderId="0" xfId="0" applyFont="1" applyAlignment="1">
      <alignment horizontal="left" wrapText="1" indent="1"/>
    </xf>
    <xf numFmtId="0" fontId="16" fillId="0" borderId="0" xfId="0" applyFont="1" applyAlignment="1">
      <alignment horizontal="left" vertical="center" wrapText="1" indent="1"/>
    </xf>
    <xf numFmtId="0" fontId="6" fillId="0" borderId="0" xfId="0" applyFont="1" applyAlignment="1">
      <alignment horizontal="left" vertical="top" wrapText="1" indent="3"/>
    </xf>
    <xf numFmtId="2" fontId="0" fillId="0" borderId="0" xfId="0" applyNumberFormat="1"/>
    <xf numFmtId="14" fontId="0" fillId="0" borderId="0" xfId="0" applyNumberFormat="1"/>
    <xf numFmtId="0" fontId="9" fillId="0" borderId="0" xfId="0" applyFont="1"/>
    <xf numFmtId="0" fontId="2" fillId="0" borderId="0" xfId="0" applyFont="1" applyAlignment="1">
      <alignment horizontal="center"/>
    </xf>
    <xf numFmtId="0" fontId="4" fillId="0" borderId="0" xfId="0" applyFont="1" applyAlignment="1">
      <alignment horizont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6" fillId="0" borderId="2" xfId="0" applyFont="1" applyBorder="1" applyAlignment="1">
      <alignment horizontal="left" wrapText="1" indent="3"/>
    </xf>
  </cellXfs>
  <cellStyles count="3">
    <cellStyle name="Normal" xfId="0" builtinId="0"/>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37"/>
  <sheetViews>
    <sheetView workbookViewId="0"/>
  </sheetViews>
  <sheetFormatPr defaultRowHeight="12.75" x14ac:dyDescent="0.2"/>
  <cols>
    <col min="1" max="1" width="2" customWidth="1"/>
    <col min="2" max="2" width="29.42578125" bestFit="1" customWidth="1"/>
    <col min="3" max="3" width="11.85546875" style="3" customWidth="1"/>
    <col min="4" max="4" width="13.85546875" style="3" customWidth="1"/>
    <col min="5" max="5" width="11.5703125" style="3" customWidth="1"/>
    <col min="6" max="7" width="9.42578125" style="3" customWidth="1"/>
  </cols>
  <sheetData>
    <row r="1" spans="1:7" x14ac:dyDescent="0.2">
      <c r="A1" s="15" t="s">
        <v>8</v>
      </c>
    </row>
    <row r="2" spans="1:7" x14ac:dyDescent="0.2">
      <c r="A2" t="s">
        <v>9</v>
      </c>
    </row>
    <row r="4" spans="1:7" s="15" customFormat="1" x14ac:dyDescent="0.2">
      <c r="C4" s="16"/>
      <c r="D4" s="16"/>
      <c r="E4" s="16"/>
    </row>
    <row r="5" spans="1:7" ht="38.25" x14ac:dyDescent="0.2">
      <c r="B5" s="15"/>
      <c r="C5" s="17" t="s">
        <v>10</v>
      </c>
      <c r="D5" s="18" t="s">
        <v>11</v>
      </c>
      <c r="E5" s="16"/>
      <c r="F5" s="18" t="s">
        <v>12</v>
      </c>
      <c r="G5" s="18" t="s">
        <v>13</v>
      </c>
    </row>
    <row r="6" spans="1:7" x14ac:dyDescent="0.2">
      <c r="B6" s="19" t="s">
        <v>14</v>
      </c>
      <c r="C6" s="20" t="s">
        <v>15</v>
      </c>
      <c r="D6" s="21" t="s">
        <v>16</v>
      </c>
      <c r="E6" s="22" t="s">
        <v>17</v>
      </c>
      <c r="F6" s="23" t="s">
        <v>18</v>
      </c>
      <c r="G6" s="23" t="s">
        <v>19</v>
      </c>
    </row>
    <row r="7" spans="1:7" x14ac:dyDescent="0.2">
      <c r="B7" s="24" t="s">
        <v>232</v>
      </c>
      <c r="C7" s="30">
        <v>4</v>
      </c>
      <c r="D7" s="25">
        <f t="shared" ref="D7:D70" si="0">IF(C7&gt;1000,4,IF(C7&gt;600,3,IF(C7&gt;300,2,1)))</f>
        <v>1</v>
      </c>
      <c r="E7" s="26">
        <v>6.9566427242212913E-5</v>
      </c>
      <c r="F7" s="27">
        <f t="shared" ref="F7:F70" si="1">MAX(C7-100,0)*15+MAX(0,C7-350)*-12+4000+500*D7</f>
        <v>4500</v>
      </c>
      <c r="G7" s="27">
        <f t="shared" ref="G7:G70" si="2">MAX(200,MIN(400,C7))</f>
        <v>200</v>
      </c>
    </row>
    <row r="8" spans="1:7" x14ac:dyDescent="0.2">
      <c r="B8" s="29" t="s">
        <v>170</v>
      </c>
      <c r="C8" s="30">
        <v>44</v>
      </c>
      <c r="D8" s="25">
        <f t="shared" si="0"/>
        <v>1</v>
      </c>
      <c r="E8" s="26">
        <v>7.4783909285378871E-4</v>
      </c>
      <c r="F8" s="27">
        <f t="shared" si="1"/>
        <v>4500</v>
      </c>
      <c r="G8" s="27">
        <f t="shared" si="2"/>
        <v>200</v>
      </c>
    </row>
    <row r="9" spans="1:7" x14ac:dyDescent="0.2">
      <c r="B9" s="29" t="s">
        <v>59</v>
      </c>
      <c r="C9" s="30">
        <v>26</v>
      </c>
      <c r="D9" s="25">
        <f t="shared" si="0"/>
        <v>1</v>
      </c>
      <c r="E9" s="26">
        <v>4.3479017026383065E-4</v>
      </c>
      <c r="F9" s="27">
        <f t="shared" si="1"/>
        <v>4500</v>
      </c>
      <c r="G9" s="27">
        <f t="shared" si="2"/>
        <v>200</v>
      </c>
    </row>
    <row r="10" spans="1:7" x14ac:dyDescent="0.2">
      <c r="B10" s="29" t="s">
        <v>36</v>
      </c>
      <c r="C10" s="30">
        <v>96</v>
      </c>
      <c r="D10" s="25">
        <f t="shared" si="0"/>
        <v>1</v>
      </c>
      <c r="E10" s="26">
        <v>1.6695942538131098E-3</v>
      </c>
      <c r="F10" s="27">
        <f t="shared" si="1"/>
        <v>4500</v>
      </c>
      <c r="G10" s="27">
        <f t="shared" si="2"/>
        <v>200</v>
      </c>
    </row>
    <row r="11" spans="1:7" x14ac:dyDescent="0.2">
      <c r="B11" s="29" t="s">
        <v>224</v>
      </c>
      <c r="C11" s="30">
        <v>9</v>
      </c>
      <c r="D11" s="25">
        <f t="shared" si="0"/>
        <v>1</v>
      </c>
      <c r="E11" s="26">
        <v>1.5652446129497906E-4</v>
      </c>
      <c r="F11" s="27">
        <f t="shared" si="1"/>
        <v>4500</v>
      </c>
      <c r="G11" s="27">
        <f t="shared" si="2"/>
        <v>200</v>
      </c>
    </row>
    <row r="12" spans="1:7" x14ac:dyDescent="0.2">
      <c r="B12" s="29" t="s">
        <v>196</v>
      </c>
      <c r="C12" s="30">
        <v>25</v>
      </c>
      <c r="D12" s="25">
        <f t="shared" si="0"/>
        <v>1</v>
      </c>
      <c r="E12" s="26">
        <v>4.3479017026383065E-4</v>
      </c>
      <c r="F12" s="27">
        <f t="shared" si="1"/>
        <v>4500</v>
      </c>
      <c r="G12" s="27">
        <f t="shared" si="2"/>
        <v>200</v>
      </c>
    </row>
    <row r="13" spans="1:7" x14ac:dyDescent="0.2">
      <c r="B13" s="29" t="s">
        <v>235</v>
      </c>
      <c r="C13" s="30">
        <v>2</v>
      </c>
      <c r="D13" s="25">
        <f t="shared" si="0"/>
        <v>1</v>
      </c>
      <c r="E13" s="26">
        <v>3.4783213621106456E-5</v>
      </c>
      <c r="F13" s="27">
        <f t="shared" si="1"/>
        <v>4500</v>
      </c>
      <c r="G13" s="27">
        <f t="shared" si="2"/>
        <v>200</v>
      </c>
    </row>
    <row r="14" spans="1:7" x14ac:dyDescent="0.2">
      <c r="B14" s="29" t="s">
        <v>99</v>
      </c>
      <c r="C14" s="30">
        <v>297</v>
      </c>
      <c r="D14" s="25">
        <f t="shared" si="0"/>
        <v>1</v>
      </c>
      <c r="E14" s="26">
        <v>4.8696499069549037E-3</v>
      </c>
      <c r="F14" s="27">
        <f t="shared" si="1"/>
        <v>7455</v>
      </c>
      <c r="G14" s="27">
        <f t="shared" si="2"/>
        <v>297</v>
      </c>
    </row>
    <row r="15" spans="1:7" x14ac:dyDescent="0.2">
      <c r="B15" s="29" t="s">
        <v>150</v>
      </c>
      <c r="C15" s="30">
        <v>86</v>
      </c>
      <c r="D15" s="25">
        <f t="shared" si="0"/>
        <v>1</v>
      </c>
      <c r="E15" s="26">
        <v>1.4956781857075774E-3</v>
      </c>
      <c r="F15" s="27">
        <f t="shared" si="1"/>
        <v>4500</v>
      </c>
      <c r="G15" s="27">
        <f t="shared" si="2"/>
        <v>200</v>
      </c>
    </row>
    <row r="16" spans="1:7" x14ac:dyDescent="0.2">
      <c r="B16" s="29" t="s">
        <v>101</v>
      </c>
      <c r="C16" s="30">
        <v>288</v>
      </c>
      <c r="D16" s="25">
        <f t="shared" si="0"/>
        <v>1</v>
      </c>
      <c r="E16" s="26">
        <v>4.2261604549644338E-3</v>
      </c>
      <c r="F16" s="27">
        <f t="shared" si="1"/>
        <v>7320</v>
      </c>
      <c r="G16" s="27">
        <f t="shared" si="2"/>
        <v>288</v>
      </c>
    </row>
    <row r="17" spans="2:7" x14ac:dyDescent="0.2">
      <c r="B17" s="29" t="s">
        <v>143</v>
      </c>
      <c r="C17" s="30">
        <v>97</v>
      </c>
      <c r="D17" s="25">
        <f t="shared" si="0"/>
        <v>1</v>
      </c>
      <c r="E17" s="26">
        <v>1.6869858606236631E-3</v>
      </c>
      <c r="F17" s="27">
        <f t="shared" si="1"/>
        <v>4500</v>
      </c>
      <c r="G17" s="27">
        <f t="shared" si="2"/>
        <v>200</v>
      </c>
    </row>
    <row r="18" spans="2:7" x14ac:dyDescent="0.2">
      <c r="B18" s="29" t="s">
        <v>128</v>
      </c>
      <c r="C18" s="30">
        <v>131</v>
      </c>
      <c r="D18" s="25">
        <f t="shared" si="0"/>
        <v>1</v>
      </c>
      <c r="E18" s="26">
        <v>2.1391676376980471E-3</v>
      </c>
      <c r="F18" s="27">
        <f t="shared" si="1"/>
        <v>4965</v>
      </c>
      <c r="G18" s="27">
        <f t="shared" si="2"/>
        <v>200</v>
      </c>
    </row>
    <row r="19" spans="2:7" x14ac:dyDescent="0.2">
      <c r="B19" s="29" t="s">
        <v>65</v>
      </c>
      <c r="C19" s="30">
        <v>1884</v>
      </c>
      <c r="D19" s="25">
        <f t="shared" si="0"/>
        <v>4</v>
      </c>
      <c r="E19" s="26">
        <v>3.0504878345710359E-2</v>
      </c>
      <c r="F19" s="27">
        <f t="shared" si="1"/>
        <v>14352</v>
      </c>
      <c r="G19" s="27">
        <f t="shared" si="2"/>
        <v>400</v>
      </c>
    </row>
    <row r="20" spans="2:7" ht="25.5" x14ac:dyDescent="0.2">
      <c r="B20" s="29" t="s">
        <v>96</v>
      </c>
      <c r="C20" s="30">
        <v>327</v>
      </c>
      <c r="D20" s="25">
        <f t="shared" si="0"/>
        <v>2</v>
      </c>
      <c r="E20" s="26">
        <v>4.9739995478182229E-3</v>
      </c>
      <c r="F20" s="27">
        <f t="shared" si="1"/>
        <v>8405</v>
      </c>
      <c r="G20" s="27">
        <f t="shared" si="2"/>
        <v>327</v>
      </c>
    </row>
    <row r="21" spans="2:7" x14ac:dyDescent="0.2">
      <c r="B21" s="29" t="s">
        <v>115</v>
      </c>
      <c r="C21" s="30">
        <v>210</v>
      </c>
      <c r="D21" s="25">
        <f t="shared" si="0"/>
        <v>1</v>
      </c>
      <c r="E21" s="26">
        <v>3.6522374302161778E-3</v>
      </c>
      <c r="F21" s="27">
        <f t="shared" si="1"/>
        <v>6150</v>
      </c>
      <c r="G21" s="27">
        <f t="shared" si="2"/>
        <v>210</v>
      </c>
    </row>
    <row r="22" spans="2:7" x14ac:dyDescent="0.2">
      <c r="B22" s="29" t="s">
        <v>188</v>
      </c>
      <c r="C22" s="30">
        <v>31</v>
      </c>
      <c r="D22" s="25">
        <f t="shared" si="0"/>
        <v>1</v>
      </c>
      <c r="E22" s="26">
        <v>5.2174820431659678E-4</v>
      </c>
      <c r="F22" s="27">
        <f t="shared" si="1"/>
        <v>4500</v>
      </c>
      <c r="G22" s="27">
        <f t="shared" si="2"/>
        <v>200</v>
      </c>
    </row>
    <row r="23" spans="2:7" x14ac:dyDescent="0.2">
      <c r="B23" s="29" t="s">
        <v>229</v>
      </c>
      <c r="C23" s="30">
        <v>5</v>
      </c>
      <c r="D23" s="25">
        <f t="shared" si="0"/>
        <v>1</v>
      </c>
      <c r="E23" s="26">
        <v>8.695803405276613E-5</v>
      </c>
      <c r="F23" s="27">
        <f t="shared" si="1"/>
        <v>4500</v>
      </c>
      <c r="G23" s="27">
        <f t="shared" si="2"/>
        <v>200</v>
      </c>
    </row>
    <row r="24" spans="2:7" ht="25.5" x14ac:dyDescent="0.2">
      <c r="B24" s="29" t="s">
        <v>119</v>
      </c>
      <c r="C24" s="30">
        <v>176</v>
      </c>
      <c r="D24" s="25">
        <f t="shared" si="0"/>
        <v>1</v>
      </c>
      <c r="E24" s="26">
        <v>3.0435311918468148E-3</v>
      </c>
      <c r="F24" s="27">
        <f t="shared" si="1"/>
        <v>5640</v>
      </c>
      <c r="G24" s="27">
        <f t="shared" si="2"/>
        <v>200</v>
      </c>
    </row>
    <row r="25" spans="2:7" x14ac:dyDescent="0.2">
      <c r="B25" s="29" t="s">
        <v>52</v>
      </c>
      <c r="C25" s="30">
        <v>192</v>
      </c>
      <c r="D25" s="25">
        <f t="shared" si="0"/>
        <v>1</v>
      </c>
      <c r="E25" s="26">
        <v>3.3044052940051131E-3</v>
      </c>
      <c r="F25" s="27">
        <f t="shared" si="1"/>
        <v>5880</v>
      </c>
      <c r="G25" s="27">
        <f t="shared" si="2"/>
        <v>200</v>
      </c>
    </row>
    <row r="26" spans="2:7" x14ac:dyDescent="0.2">
      <c r="B26" s="29" t="s">
        <v>219</v>
      </c>
      <c r="C26" s="30">
        <v>13</v>
      </c>
      <c r="D26" s="25">
        <f t="shared" si="0"/>
        <v>1</v>
      </c>
      <c r="E26" s="26">
        <v>2.2609088853719196E-4</v>
      </c>
      <c r="F26" s="27">
        <f t="shared" si="1"/>
        <v>4500</v>
      </c>
      <c r="G26" s="27">
        <f t="shared" si="2"/>
        <v>200</v>
      </c>
    </row>
    <row r="27" spans="2:7" x14ac:dyDescent="0.2">
      <c r="B27" s="29" t="s">
        <v>181</v>
      </c>
      <c r="C27" s="30">
        <v>35</v>
      </c>
      <c r="D27" s="25">
        <f t="shared" si="0"/>
        <v>1</v>
      </c>
      <c r="E27" s="26">
        <v>6.0870623836936297E-4</v>
      </c>
      <c r="F27" s="27">
        <f t="shared" si="1"/>
        <v>4500</v>
      </c>
      <c r="G27" s="27">
        <f t="shared" si="2"/>
        <v>200</v>
      </c>
    </row>
    <row r="28" spans="2:7" x14ac:dyDescent="0.2">
      <c r="B28" s="29" t="s">
        <v>194</v>
      </c>
      <c r="C28" s="30">
        <v>26</v>
      </c>
      <c r="D28" s="25">
        <f t="shared" si="0"/>
        <v>1</v>
      </c>
      <c r="E28" s="26">
        <v>4.5218177707438391E-4</v>
      </c>
      <c r="F28" s="27">
        <f t="shared" si="1"/>
        <v>4500</v>
      </c>
      <c r="G28" s="27">
        <f t="shared" si="2"/>
        <v>200</v>
      </c>
    </row>
    <row r="29" spans="2:7" x14ac:dyDescent="0.2">
      <c r="B29" s="29" t="s">
        <v>77</v>
      </c>
      <c r="C29" s="30">
        <v>641</v>
      </c>
      <c r="D29" s="25">
        <f t="shared" si="0"/>
        <v>3</v>
      </c>
      <c r="E29" s="26">
        <v>1.0504530513574148E-2</v>
      </c>
      <c r="F29" s="27">
        <f t="shared" si="1"/>
        <v>10123</v>
      </c>
      <c r="G29" s="27">
        <f t="shared" si="2"/>
        <v>400</v>
      </c>
    </row>
    <row r="30" spans="2:7" x14ac:dyDescent="0.2">
      <c r="B30" s="31" t="s">
        <v>103</v>
      </c>
      <c r="C30" s="54">
        <v>279</v>
      </c>
      <c r="D30" s="25">
        <f t="shared" si="0"/>
        <v>1</v>
      </c>
      <c r="E30" s="32">
        <v>4.8174750865232442E-3</v>
      </c>
      <c r="F30" s="27">
        <f t="shared" si="1"/>
        <v>7185</v>
      </c>
      <c r="G30" s="27">
        <f t="shared" si="2"/>
        <v>279</v>
      </c>
    </row>
    <row r="31" spans="2:7" x14ac:dyDescent="0.2">
      <c r="B31" s="24" t="s">
        <v>3</v>
      </c>
      <c r="C31" s="55">
        <v>888</v>
      </c>
      <c r="D31" s="25">
        <f t="shared" si="0"/>
        <v>3</v>
      </c>
      <c r="E31" s="26">
        <v>1.4817649002591349E-2</v>
      </c>
      <c r="F31" s="27">
        <f t="shared" si="1"/>
        <v>10864</v>
      </c>
      <c r="G31" s="27">
        <f t="shared" si="2"/>
        <v>400</v>
      </c>
    </row>
    <row r="32" spans="2:7" x14ac:dyDescent="0.2">
      <c r="B32" s="29" t="s">
        <v>43</v>
      </c>
      <c r="C32" s="30">
        <v>85</v>
      </c>
      <c r="D32" s="25">
        <f t="shared" si="0"/>
        <v>1</v>
      </c>
      <c r="E32" s="26">
        <v>1.4782865788970244E-3</v>
      </c>
      <c r="F32" s="27">
        <f t="shared" si="1"/>
        <v>4500</v>
      </c>
      <c r="G32" s="27">
        <f t="shared" si="2"/>
        <v>200</v>
      </c>
    </row>
    <row r="33" spans="2:7" x14ac:dyDescent="0.2">
      <c r="B33" s="29" t="s">
        <v>140</v>
      </c>
      <c r="C33" s="30">
        <v>111</v>
      </c>
      <c r="D33" s="25">
        <f t="shared" si="0"/>
        <v>1</v>
      </c>
      <c r="E33" s="26">
        <v>1.7391606810553226E-3</v>
      </c>
      <c r="F33" s="27">
        <f t="shared" si="1"/>
        <v>4665</v>
      </c>
      <c r="G33" s="27">
        <f t="shared" si="2"/>
        <v>200</v>
      </c>
    </row>
    <row r="34" spans="2:7" x14ac:dyDescent="0.2">
      <c r="B34" s="29" t="s">
        <v>83</v>
      </c>
      <c r="C34" s="30">
        <v>532</v>
      </c>
      <c r="D34" s="25">
        <f t="shared" si="0"/>
        <v>2</v>
      </c>
      <c r="E34" s="26">
        <v>9.2523348232143171E-3</v>
      </c>
      <c r="F34" s="27">
        <f t="shared" si="1"/>
        <v>9296</v>
      </c>
      <c r="G34" s="27">
        <f t="shared" si="2"/>
        <v>400</v>
      </c>
    </row>
    <row r="35" spans="2:7" x14ac:dyDescent="0.2">
      <c r="B35" s="29" t="s">
        <v>113</v>
      </c>
      <c r="C35" s="30">
        <v>225</v>
      </c>
      <c r="D35" s="25">
        <f t="shared" si="0"/>
        <v>1</v>
      </c>
      <c r="E35" s="26">
        <v>3.6696290370267308E-3</v>
      </c>
      <c r="F35" s="27">
        <f t="shared" si="1"/>
        <v>6375</v>
      </c>
      <c r="G35" s="27">
        <f t="shared" si="2"/>
        <v>225</v>
      </c>
    </row>
    <row r="36" spans="2:7" ht="25.5" x14ac:dyDescent="0.2">
      <c r="B36" s="29" t="s">
        <v>85</v>
      </c>
      <c r="C36" s="30">
        <v>497</v>
      </c>
      <c r="D36" s="25">
        <f t="shared" si="0"/>
        <v>2</v>
      </c>
      <c r="E36" s="26">
        <v>8.5218873371710815E-3</v>
      </c>
      <c r="F36" s="27">
        <f t="shared" si="1"/>
        <v>9191</v>
      </c>
      <c r="G36" s="27">
        <f t="shared" si="2"/>
        <v>400</v>
      </c>
    </row>
    <row r="37" spans="2:7" x14ac:dyDescent="0.2">
      <c r="B37" s="29" t="s">
        <v>136</v>
      </c>
      <c r="C37" s="30">
        <v>117</v>
      </c>
      <c r="D37" s="25">
        <f t="shared" si="0"/>
        <v>1</v>
      </c>
      <c r="E37" s="26">
        <v>2.0348179968347276E-3</v>
      </c>
      <c r="F37" s="27">
        <f t="shared" si="1"/>
        <v>4755</v>
      </c>
      <c r="G37" s="27">
        <f t="shared" si="2"/>
        <v>200</v>
      </c>
    </row>
    <row r="38" spans="2:7" x14ac:dyDescent="0.2">
      <c r="B38" s="29" t="s">
        <v>123</v>
      </c>
      <c r="C38" s="30">
        <v>151</v>
      </c>
      <c r="D38" s="25">
        <f t="shared" si="0"/>
        <v>1</v>
      </c>
      <c r="E38" s="26">
        <v>2.6261326283935371E-3</v>
      </c>
      <c r="F38" s="27">
        <f t="shared" si="1"/>
        <v>5265</v>
      </c>
      <c r="G38" s="27">
        <f t="shared" si="2"/>
        <v>200</v>
      </c>
    </row>
    <row r="39" spans="2:7" x14ac:dyDescent="0.2">
      <c r="B39" s="29" t="s">
        <v>144</v>
      </c>
      <c r="C39" s="30">
        <v>97</v>
      </c>
      <c r="D39" s="25">
        <f t="shared" si="0"/>
        <v>1</v>
      </c>
      <c r="E39" s="26">
        <v>1.600027826570897E-3</v>
      </c>
      <c r="F39" s="27">
        <f t="shared" si="1"/>
        <v>4500</v>
      </c>
      <c r="G39" s="27">
        <f t="shared" si="2"/>
        <v>200</v>
      </c>
    </row>
    <row r="40" spans="2:7" ht="25.5" x14ac:dyDescent="0.2">
      <c r="B40" s="29" t="s">
        <v>30</v>
      </c>
      <c r="C40" s="30">
        <v>89</v>
      </c>
      <c r="D40" s="25">
        <f t="shared" si="0"/>
        <v>1</v>
      </c>
      <c r="E40" s="26">
        <v>1.5304613993286839E-3</v>
      </c>
      <c r="F40" s="27">
        <f t="shared" si="1"/>
        <v>4500</v>
      </c>
      <c r="G40" s="27">
        <f t="shared" si="2"/>
        <v>200</v>
      </c>
    </row>
    <row r="41" spans="2:7" x14ac:dyDescent="0.2">
      <c r="B41" s="29" t="s">
        <v>195</v>
      </c>
      <c r="C41" s="30">
        <v>26</v>
      </c>
      <c r="D41" s="25">
        <f t="shared" si="0"/>
        <v>1</v>
      </c>
      <c r="E41" s="26">
        <v>4.5218177707438391E-4</v>
      </c>
      <c r="F41" s="27">
        <f t="shared" si="1"/>
        <v>4500</v>
      </c>
      <c r="G41" s="27">
        <f t="shared" si="2"/>
        <v>200</v>
      </c>
    </row>
    <row r="42" spans="2:7" x14ac:dyDescent="0.2">
      <c r="B42" s="29" t="s">
        <v>92</v>
      </c>
      <c r="C42" s="30">
        <v>400</v>
      </c>
      <c r="D42" s="25">
        <f t="shared" si="0"/>
        <v>2</v>
      </c>
      <c r="E42" s="26">
        <v>6.8870762969790783E-3</v>
      </c>
      <c r="F42" s="27">
        <f t="shared" si="1"/>
        <v>8900</v>
      </c>
      <c r="G42" s="27">
        <f t="shared" si="2"/>
        <v>400</v>
      </c>
    </row>
    <row r="43" spans="2:7" x14ac:dyDescent="0.2">
      <c r="B43" s="29" t="s">
        <v>130</v>
      </c>
      <c r="C43" s="30">
        <v>129</v>
      </c>
      <c r="D43" s="25">
        <f t="shared" si="0"/>
        <v>1</v>
      </c>
      <c r="E43" s="26">
        <v>2.1739508513191532E-3</v>
      </c>
      <c r="F43" s="27">
        <f t="shared" si="1"/>
        <v>4935</v>
      </c>
      <c r="G43" s="27">
        <f t="shared" si="2"/>
        <v>200</v>
      </c>
    </row>
    <row r="44" spans="2:7" x14ac:dyDescent="0.2">
      <c r="B44" s="29" t="s">
        <v>153</v>
      </c>
      <c r="C44" s="30">
        <v>75</v>
      </c>
      <c r="D44" s="25">
        <f t="shared" si="0"/>
        <v>1</v>
      </c>
      <c r="E44" s="26">
        <v>1.2869789039809388E-3</v>
      </c>
      <c r="F44" s="27">
        <f t="shared" si="1"/>
        <v>4500</v>
      </c>
      <c r="G44" s="27">
        <f t="shared" si="2"/>
        <v>200</v>
      </c>
    </row>
    <row r="45" spans="2:7" x14ac:dyDescent="0.2">
      <c r="B45" s="29" t="s">
        <v>50</v>
      </c>
      <c r="C45" s="30">
        <v>332</v>
      </c>
      <c r="D45" s="25">
        <f t="shared" si="0"/>
        <v>2</v>
      </c>
      <c r="E45" s="26">
        <v>5.7740134611036715E-3</v>
      </c>
      <c r="F45" s="27">
        <f t="shared" si="1"/>
        <v>8480</v>
      </c>
      <c r="G45" s="27">
        <f t="shared" si="2"/>
        <v>332</v>
      </c>
    </row>
    <row r="46" spans="2:7" x14ac:dyDescent="0.2">
      <c r="B46" s="29" t="s">
        <v>183</v>
      </c>
      <c r="C46" s="30">
        <v>33</v>
      </c>
      <c r="D46" s="25">
        <f t="shared" si="0"/>
        <v>1</v>
      </c>
      <c r="E46" s="26">
        <v>5.7392302474825645E-4</v>
      </c>
      <c r="F46" s="27">
        <f t="shared" si="1"/>
        <v>4500</v>
      </c>
      <c r="G46" s="27">
        <f t="shared" si="2"/>
        <v>200</v>
      </c>
    </row>
    <row r="47" spans="2:7" x14ac:dyDescent="0.2">
      <c r="B47" s="29" t="s">
        <v>122</v>
      </c>
      <c r="C47" s="30">
        <v>160</v>
      </c>
      <c r="D47" s="25">
        <f t="shared" si="0"/>
        <v>1</v>
      </c>
      <c r="E47" s="26">
        <v>2.608741021582984E-3</v>
      </c>
      <c r="F47" s="27">
        <f t="shared" si="1"/>
        <v>5400</v>
      </c>
      <c r="G47" s="27">
        <f t="shared" si="2"/>
        <v>200</v>
      </c>
    </row>
    <row r="48" spans="2:7" x14ac:dyDescent="0.2">
      <c r="B48" s="29" t="s">
        <v>90</v>
      </c>
      <c r="C48" s="30">
        <v>414</v>
      </c>
      <c r="D48" s="25">
        <f t="shared" si="0"/>
        <v>2</v>
      </c>
      <c r="E48" s="26">
        <v>6.9914259378423974E-3</v>
      </c>
      <c r="F48" s="27">
        <f t="shared" si="1"/>
        <v>8942</v>
      </c>
      <c r="G48" s="27">
        <f t="shared" si="2"/>
        <v>400</v>
      </c>
    </row>
    <row r="49" spans="2:7" x14ac:dyDescent="0.2">
      <c r="B49" s="29" t="s">
        <v>163</v>
      </c>
      <c r="C49" s="30">
        <v>58</v>
      </c>
      <c r="D49" s="25">
        <f t="shared" si="0"/>
        <v>1</v>
      </c>
      <c r="E49" s="26">
        <v>1.0087131950120873E-3</v>
      </c>
      <c r="F49" s="27">
        <f t="shared" si="1"/>
        <v>4500</v>
      </c>
      <c r="G49" s="27">
        <f t="shared" si="2"/>
        <v>200</v>
      </c>
    </row>
    <row r="50" spans="2:7" x14ac:dyDescent="0.2">
      <c r="B50" s="29" t="s">
        <v>152</v>
      </c>
      <c r="C50" s="30">
        <v>79</v>
      </c>
      <c r="D50" s="25">
        <f t="shared" si="0"/>
        <v>1</v>
      </c>
      <c r="E50" s="26">
        <v>1.3739369380337048E-3</v>
      </c>
      <c r="F50" s="27">
        <f t="shared" si="1"/>
        <v>4500</v>
      </c>
      <c r="G50" s="27">
        <f t="shared" si="2"/>
        <v>200</v>
      </c>
    </row>
    <row r="51" spans="2:7" x14ac:dyDescent="0.2">
      <c r="B51" s="29" t="s">
        <v>26</v>
      </c>
      <c r="C51" s="30">
        <v>379</v>
      </c>
      <c r="D51" s="25">
        <f t="shared" si="0"/>
        <v>2</v>
      </c>
      <c r="E51" s="26">
        <v>6.5914189811996727E-3</v>
      </c>
      <c r="F51" s="27">
        <f t="shared" si="1"/>
        <v>8837</v>
      </c>
      <c r="G51" s="27">
        <f t="shared" si="2"/>
        <v>379</v>
      </c>
    </row>
    <row r="52" spans="2:7" x14ac:dyDescent="0.2">
      <c r="B52" s="29" t="s">
        <v>68</v>
      </c>
      <c r="C52" s="30">
        <v>1355</v>
      </c>
      <c r="D52" s="25">
        <f t="shared" si="0"/>
        <v>4</v>
      </c>
      <c r="E52" s="26">
        <v>2.3183011878467451E-2</v>
      </c>
      <c r="F52" s="27">
        <f t="shared" si="1"/>
        <v>12765</v>
      </c>
      <c r="G52" s="27">
        <f t="shared" si="2"/>
        <v>400</v>
      </c>
    </row>
    <row r="53" spans="2:7" x14ac:dyDescent="0.2">
      <c r="B53" s="29" t="s">
        <v>39</v>
      </c>
      <c r="C53" s="30">
        <v>116</v>
      </c>
      <c r="D53" s="25">
        <f t="shared" si="0"/>
        <v>1</v>
      </c>
      <c r="E53" s="26">
        <v>1.8782935355397485E-3</v>
      </c>
      <c r="F53" s="27">
        <f t="shared" si="1"/>
        <v>4740</v>
      </c>
      <c r="G53" s="27">
        <f t="shared" si="2"/>
        <v>200</v>
      </c>
    </row>
    <row r="54" spans="2:7" x14ac:dyDescent="0.2">
      <c r="B54" s="29" t="s">
        <v>204</v>
      </c>
      <c r="C54" s="30">
        <v>19</v>
      </c>
      <c r="D54" s="25">
        <f t="shared" si="0"/>
        <v>1</v>
      </c>
      <c r="E54" s="26">
        <v>3.3044052940051132E-4</v>
      </c>
      <c r="F54" s="27">
        <f t="shared" si="1"/>
        <v>4500</v>
      </c>
      <c r="G54" s="27">
        <f t="shared" si="2"/>
        <v>200</v>
      </c>
    </row>
    <row r="55" spans="2:7" x14ac:dyDescent="0.2">
      <c r="B55" s="29" t="s">
        <v>236</v>
      </c>
      <c r="C55" s="30">
        <v>2</v>
      </c>
      <c r="D55" s="25">
        <f t="shared" si="0"/>
        <v>1</v>
      </c>
      <c r="E55" s="26">
        <v>3.4783213621106456E-5</v>
      </c>
      <c r="F55" s="27">
        <f t="shared" si="1"/>
        <v>4500</v>
      </c>
      <c r="G55" s="27">
        <f t="shared" si="2"/>
        <v>200</v>
      </c>
    </row>
    <row r="56" spans="2:7" x14ac:dyDescent="0.2">
      <c r="B56" s="29" t="s">
        <v>242</v>
      </c>
      <c r="C56" s="30">
        <v>1</v>
      </c>
      <c r="D56" s="25">
        <f t="shared" si="0"/>
        <v>1</v>
      </c>
      <c r="E56" s="26">
        <v>1.7391606810553228E-5</v>
      </c>
      <c r="F56" s="27">
        <f t="shared" si="1"/>
        <v>4500</v>
      </c>
      <c r="G56" s="27">
        <f t="shared" si="2"/>
        <v>200</v>
      </c>
    </row>
    <row r="57" spans="2:7" x14ac:dyDescent="0.2">
      <c r="B57" s="29" t="s">
        <v>176</v>
      </c>
      <c r="C57" s="30">
        <v>39</v>
      </c>
      <c r="D57" s="25">
        <f t="shared" si="0"/>
        <v>1</v>
      </c>
      <c r="E57" s="26">
        <v>6.7827266561157589E-4</v>
      </c>
      <c r="F57" s="27">
        <f t="shared" si="1"/>
        <v>4500</v>
      </c>
      <c r="G57" s="27">
        <f t="shared" si="2"/>
        <v>200</v>
      </c>
    </row>
    <row r="58" spans="2:7" x14ac:dyDescent="0.2">
      <c r="B58" s="29" t="s">
        <v>46</v>
      </c>
      <c r="C58" s="30">
        <v>780</v>
      </c>
      <c r="D58" s="25">
        <f t="shared" si="0"/>
        <v>3</v>
      </c>
      <c r="E58" s="26">
        <v>1.3304579210073218E-2</v>
      </c>
      <c r="F58" s="27">
        <f t="shared" si="1"/>
        <v>10540</v>
      </c>
      <c r="G58" s="27">
        <f t="shared" si="2"/>
        <v>400</v>
      </c>
    </row>
    <row r="59" spans="2:7" x14ac:dyDescent="0.2">
      <c r="B59" s="29" t="s">
        <v>137</v>
      </c>
      <c r="C59" s="30">
        <v>116</v>
      </c>
      <c r="D59" s="25">
        <f t="shared" si="0"/>
        <v>1</v>
      </c>
      <c r="E59" s="26">
        <v>1.7739438946764291E-3</v>
      </c>
      <c r="F59" s="27">
        <f t="shared" si="1"/>
        <v>4740</v>
      </c>
      <c r="G59" s="27">
        <f t="shared" si="2"/>
        <v>200</v>
      </c>
    </row>
    <row r="60" spans="2:7" x14ac:dyDescent="0.2">
      <c r="B60" s="29" t="s">
        <v>237</v>
      </c>
      <c r="C60" s="30">
        <v>2</v>
      </c>
      <c r="D60" s="25">
        <f t="shared" si="0"/>
        <v>1</v>
      </c>
      <c r="E60" s="26">
        <v>3.4783213621106456E-5</v>
      </c>
      <c r="F60" s="27">
        <f t="shared" si="1"/>
        <v>4500</v>
      </c>
      <c r="G60" s="27">
        <f t="shared" si="2"/>
        <v>200</v>
      </c>
    </row>
    <row r="61" spans="2:7" x14ac:dyDescent="0.2">
      <c r="B61" s="29" t="s">
        <v>169</v>
      </c>
      <c r="C61" s="30">
        <v>48</v>
      </c>
      <c r="D61" s="25">
        <f t="shared" si="0"/>
        <v>1</v>
      </c>
      <c r="E61" s="26">
        <v>8.347971269065549E-4</v>
      </c>
      <c r="F61" s="27">
        <f t="shared" si="1"/>
        <v>4500</v>
      </c>
      <c r="G61" s="27">
        <f t="shared" si="2"/>
        <v>200</v>
      </c>
    </row>
    <row r="62" spans="2:7" x14ac:dyDescent="0.2">
      <c r="B62" s="29" t="s">
        <v>86</v>
      </c>
      <c r="C62" s="30">
        <v>461</v>
      </c>
      <c r="D62" s="25">
        <f t="shared" si="0"/>
        <v>2</v>
      </c>
      <c r="E62" s="26">
        <v>8.0175307396650377E-3</v>
      </c>
      <c r="F62" s="27">
        <f t="shared" si="1"/>
        <v>9083</v>
      </c>
      <c r="G62" s="27">
        <f t="shared" si="2"/>
        <v>400</v>
      </c>
    </row>
    <row r="63" spans="2:7" x14ac:dyDescent="0.2">
      <c r="B63" s="29" t="s">
        <v>189</v>
      </c>
      <c r="C63" s="30">
        <v>31</v>
      </c>
      <c r="D63" s="25">
        <f t="shared" si="0"/>
        <v>1</v>
      </c>
      <c r="E63" s="26">
        <v>4.5218177707438391E-4</v>
      </c>
      <c r="F63" s="27">
        <f t="shared" si="1"/>
        <v>4500</v>
      </c>
      <c r="G63" s="27">
        <f t="shared" si="2"/>
        <v>200</v>
      </c>
    </row>
    <row r="64" spans="2:7" x14ac:dyDescent="0.2">
      <c r="B64" s="29" t="s">
        <v>216</v>
      </c>
      <c r="C64" s="30">
        <v>14</v>
      </c>
      <c r="D64" s="25">
        <f t="shared" si="0"/>
        <v>1</v>
      </c>
      <c r="E64" s="26">
        <v>2.4348249534774519E-4</v>
      </c>
      <c r="F64" s="27">
        <f t="shared" si="1"/>
        <v>4500</v>
      </c>
      <c r="G64" s="27">
        <f t="shared" si="2"/>
        <v>200</v>
      </c>
    </row>
    <row r="65" spans="2:7" x14ac:dyDescent="0.2">
      <c r="B65" s="29" t="s">
        <v>162</v>
      </c>
      <c r="C65" s="30">
        <v>59</v>
      </c>
      <c r="D65" s="25">
        <f t="shared" si="0"/>
        <v>1</v>
      </c>
      <c r="E65" s="26">
        <v>9.5653837458042749E-4</v>
      </c>
      <c r="F65" s="27">
        <f t="shared" si="1"/>
        <v>4500</v>
      </c>
      <c r="G65" s="27">
        <f t="shared" si="2"/>
        <v>200</v>
      </c>
    </row>
    <row r="66" spans="2:7" x14ac:dyDescent="0.2">
      <c r="B66" s="29" t="s">
        <v>184</v>
      </c>
      <c r="C66" s="30">
        <v>33</v>
      </c>
      <c r="D66" s="25">
        <f t="shared" si="0"/>
        <v>1</v>
      </c>
      <c r="E66" s="26">
        <v>5.565314179377033E-4</v>
      </c>
      <c r="F66" s="27">
        <f t="shared" si="1"/>
        <v>4500</v>
      </c>
      <c r="G66" s="27">
        <f t="shared" si="2"/>
        <v>200</v>
      </c>
    </row>
    <row r="67" spans="2:7" x14ac:dyDescent="0.2">
      <c r="B67" s="29" t="s">
        <v>171</v>
      </c>
      <c r="C67" s="30">
        <v>44</v>
      </c>
      <c r="D67" s="25">
        <f t="shared" si="0"/>
        <v>1</v>
      </c>
      <c r="E67" s="26">
        <v>7.6523069966434197E-4</v>
      </c>
      <c r="F67" s="27">
        <f t="shared" si="1"/>
        <v>4500</v>
      </c>
      <c r="G67" s="27">
        <f t="shared" si="2"/>
        <v>200</v>
      </c>
    </row>
    <row r="68" spans="2:7" x14ac:dyDescent="0.2">
      <c r="B68" s="29" t="s">
        <v>100</v>
      </c>
      <c r="C68" s="30">
        <v>289</v>
      </c>
      <c r="D68" s="25">
        <f t="shared" si="0"/>
        <v>1</v>
      </c>
      <c r="E68" s="26">
        <v>4.9218247273865633E-3</v>
      </c>
      <c r="F68" s="27">
        <f t="shared" si="1"/>
        <v>7335</v>
      </c>
      <c r="G68" s="27">
        <f t="shared" si="2"/>
        <v>289</v>
      </c>
    </row>
    <row r="69" spans="2:7" x14ac:dyDescent="0.2">
      <c r="B69" s="29" t="s">
        <v>63</v>
      </c>
      <c r="C69" s="30">
        <v>2506</v>
      </c>
      <c r="D69" s="25">
        <f t="shared" si="0"/>
        <v>4</v>
      </c>
      <c r="E69" s="26">
        <v>4.3583366667246388E-2</v>
      </c>
      <c r="F69" s="27">
        <f t="shared" si="1"/>
        <v>16218</v>
      </c>
      <c r="G69" s="27">
        <f t="shared" si="2"/>
        <v>400</v>
      </c>
    </row>
    <row r="70" spans="2:7" x14ac:dyDescent="0.2">
      <c r="B70" s="29" t="s">
        <v>191</v>
      </c>
      <c r="C70" s="30">
        <v>27</v>
      </c>
      <c r="D70" s="25">
        <f t="shared" si="0"/>
        <v>1</v>
      </c>
      <c r="E70" s="26">
        <v>4.3479017026383065E-4</v>
      </c>
      <c r="F70" s="27">
        <f t="shared" si="1"/>
        <v>4500</v>
      </c>
      <c r="G70" s="27">
        <f t="shared" si="2"/>
        <v>200</v>
      </c>
    </row>
    <row r="71" spans="2:7" x14ac:dyDescent="0.2">
      <c r="B71" s="29" t="s">
        <v>75</v>
      </c>
      <c r="C71" s="30">
        <v>683</v>
      </c>
      <c r="D71" s="25">
        <f t="shared" ref="D71:D134" si="3">IF(C71&gt;1000,4,IF(C71&gt;600,3,IF(C71&gt;300,2,1)))</f>
        <v>3</v>
      </c>
      <c r="E71" s="26">
        <v>1.1669768169881215E-2</v>
      </c>
      <c r="F71" s="27">
        <f t="shared" ref="F71:F134" si="4">MAX(C71-100,0)*15+MAX(0,C71-350)*-12+4000+500*D71</f>
        <v>10249</v>
      </c>
      <c r="G71" s="27">
        <f t="shared" ref="G71:G134" si="5">MAX(200,MIN(400,C71))</f>
        <v>400</v>
      </c>
    </row>
    <row r="72" spans="2:7" x14ac:dyDescent="0.2">
      <c r="B72" s="29" t="s">
        <v>214</v>
      </c>
      <c r="C72" s="30">
        <v>16</v>
      </c>
      <c r="D72" s="25">
        <f t="shared" si="3"/>
        <v>1</v>
      </c>
      <c r="E72" s="26">
        <v>2.7826570896885165E-4</v>
      </c>
      <c r="F72" s="27">
        <f t="shared" si="4"/>
        <v>4500</v>
      </c>
      <c r="G72" s="27">
        <f t="shared" si="5"/>
        <v>200</v>
      </c>
    </row>
    <row r="73" spans="2:7" ht="25.5" x14ac:dyDescent="0.2">
      <c r="B73" s="29" t="s">
        <v>215</v>
      </c>
      <c r="C73" s="30">
        <v>15</v>
      </c>
      <c r="D73" s="25">
        <f t="shared" si="3"/>
        <v>1</v>
      </c>
      <c r="E73" s="26">
        <v>2.6087410215829839E-4</v>
      </c>
      <c r="F73" s="27">
        <f t="shared" si="4"/>
        <v>4500</v>
      </c>
      <c r="G73" s="27">
        <f t="shared" si="5"/>
        <v>200</v>
      </c>
    </row>
    <row r="74" spans="2:7" x14ac:dyDescent="0.2">
      <c r="B74" s="29" t="s">
        <v>238</v>
      </c>
      <c r="C74" s="30">
        <v>2</v>
      </c>
      <c r="D74" s="25">
        <f t="shared" si="3"/>
        <v>1</v>
      </c>
      <c r="E74" s="26">
        <v>3.4783213621106456E-5</v>
      </c>
      <c r="F74" s="27">
        <f t="shared" si="4"/>
        <v>4500</v>
      </c>
      <c r="G74" s="27">
        <f t="shared" si="5"/>
        <v>200</v>
      </c>
    </row>
    <row r="75" spans="2:7" x14ac:dyDescent="0.2">
      <c r="B75" s="29" t="s">
        <v>57</v>
      </c>
      <c r="C75" s="30">
        <v>72</v>
      </c>
      <c r="D75" s="25">
        <f t="shared" si="3"/>
        <v>1</v>
      </c>
      <c r="E75" s="26">
        <v>1.1652376563070662E-3</v>
      </c>
      <c r="F75" s="27">
        <f t="shared" si="4"/>
        <v>4500</v>
      </c>
      <c r="G75" s="27">
        <f t="shared" si="5"/>
        <v>200</v>
      </c>
    </row>
    <row r="76" spans="2:7" x14ac:dyDescent="0.2">
      <c r="B76" s="29" t="s">
        <v>35</v>
      </c>
      <c r="C76" s="30">
        <v>146</v>
      </c>
      <c r="D76" s="25">
        <f t="shared" si="3"/>
        <v>1</v>
      </c>
      <c r="E76" s="26">
        <v>2.4869997739091114E-3</v>
      </c>
      <c r="F76" s="27">
        <f t="shared" si="4"/>
        <v>5190</v>
      </c>
      <c r="G76" s="27">
        <f t="shared" si="5"/>
        <v>200</v>
      </c>
    </row>
    <row r="77" spans="2:7" x14ac:dyDescent="0.2">
      <c r="B77" s="29" t="s">
        <v>156</v>
      </c>
      <c r="C77" s="30">
        <v>67</v>
      </c>
      <c r="D77" s="25">
        <f t="shared" si="3"/>
        <v>1</v>
      </c>
      <c r="E77" s="26">
        <v>1.1652376563070662E-3</v>
      </c>
      <c r="F77" s="27">
        <f t="shared" si="4"/>
        <v>4500</v>
      </c>
      <c r="G77" s="27">
        <f t="shared" si="5"/>
        <v>200</v>
      </c>
    </row>
    <row r="78" spans="2:7" x14ac:dyDescent="0.2">
      <c r="B78" s="29" t="s">
        <v>147</v>
      </c>
      <c r="C78" s="30">
        <v>90</v>
      </c>
      <c r="D78" s="25">
        <f t="shared" si="3"/>
        <v>1</v>
      </c>
      <c r="E78" s="26">
        <v>1.5652446129497905E-3</v>
      </c>
      <c r="F78" s="27">
        <f t="shared" si="4"/>
        <v>4500</v>
      </c>
      <c r="G78" s="27">
        <f t="shared" si="5"/>
        <v>200</v>
      </c>
    </row>
    <row r="79" spans="2:7" x14ac:dyDescent="0.2">
      <c r="B79" s="29" t="s">
        <v>60</v>
      </c>
      <c r="C79" s="30">
        <v>15</v>
      </c>
      <c r="D79" s="25">
        <f t="shared" si="3"/>
        <v>1</v>
      </c>
      <c r="E79" s="26">
        <v>2.6087410215829839E-4</v>
      </c>
      <c r="F79" s="27">
        <f t="shared" si="4"/>
        <v>4500</v>
      </c>
      <c r="G79" s="27">
        <f t="shared" si="5"/>
        <v>200</v>
      </c>
    </row>
    <row r="80" spans="2:7" x14ac:dyDescent="0.2">
      <c r="B80" s="29" t="s">
        <v>69</v>
      </c>
      <c r="C80" s="30">
        <v>1112</v>
      </c>
      <c r="D80" s="25">
        <f t="shared" si="3"/>
        <v>4</v>
      </c>
      <c r="E80" s="26">
        <v>1.8800326962208038E-2</v>
      </c>
      <c r="F80" s="27">
        <f t="shared" si="4"/>
        <v>12036</v>
      </c>
      <c r="G80" s="27">
        <f t="shared" si="5"/>
        <v>400</v>
      </c>
    </row>
    <row r="81" spans="2:7" x14ac:dyDescent="0.2">
      <c r="B81" s="29" t="s">
        <v>20</v>
      </c>
      <c r="C81" s="30">
        <v>1384</v>
      </c>
      <c r="D81" s="25">
        <f t="shared" si="3"/>
        <v>4</v>
      </c>
      <c r="E81" s="26">
        <v>2.3113445451225238E-2</v>
      </c>
      <c r="F81" s="27">
        <f t="shared" si="4"/>
        <v>12852</v>
      </c>
      <c r="G81" s="27">
        <f t="shared" si="5"/>
        <v>400</v>
      </c>
    </row>
    <row r="82" spans="2:7" x14ac:dyDescent="0.2">
      <c r="B82" s="29" t="s">
        <v>132</v>
      </c>
      <c r="C82" s="30">
        <v>128</v>
      </c>
      <c r="D82" s="25">
        <f t="shared" si="3"/>
        <v>1</v>
      </c>
      <c r="E82" s="26">
        <v>2.0522096036452806E-3</v>
      </c>
      <c r="F82" s="27">
        <f t="shared" si="4"/>
        <v>4920</v>
      </c>
      <c r="G82" s="27">
        <f t="shared" si="5"/>
        <v>200</v>
      </c>
    </row>
    <row r="83" spans="2:7" x14ac:dyDescent="0.2">
      <c r="B83" s="29" t="s">
        <v>225</v>
      </c>
      <c r="C83" s="30">
        <v>9</v>
      </c>
      <c r="D83" s="25">
        <f t="shared" si="3"/>
        <v>1</v>
      </c>
      <c r="E83" s="26">
        <v>1.5652446129497906E-4</v>
      </c>
      <c r="F83" s="27">
        <f t="shared" si="4"/>
        <v>4500</v>
      </c>
      <c r="G83" s="27">
        <f t="shared" si="5"/>
        <v>200</v>
      </c>
    </row>
    <row r="84" spans="2:7" ht="25.5" x14ac:dyDescent="0.2">
      <c r="B84" s="29" t="s">
        <v>201</v>
      </c>
      <c r="C84" s="30">
        <v>21</v>
      </c>
      <c r="D84" s="25">
        <f t="shared" si="3"/>
        <v>1</v>
      </c>
      <c r="E84" s="26">
        <v>3.6522374302161778E-4</v>
      </c>
      <c r="F84" s="27">
        <f t="shared" si="4"/>
        <v>4500</v>
      </c>
      <c r="G84" s="27">
        <f t="shared" si="5"/>
        <v>200</v>
      </c>
    </row>
    <row r="85" spans="2:7" x14ac:dyDescent="0.2">
      <c r="B85" s="29" t="s">
        <v>187</v>
      </c>
      <c r="C85" s="30">
        <v>32</v>
      </c>
      <c r="D85" s="25">
        <f t="shared" si="3"/>
        <v>1</v>
      </c>
      <c r="E85" s="26">
        <v>5.565314179377033E-4</v>
      </c>
      <c r="F85" s="27">
        <f t="shared" si="4"/>
        <v>4500</v>
      </c>
      <c r="G85" s="27">
        <f t="shared" si="5"/>
        <v>200</v>
      </c>
    </row>
    <row r="86" spans="2:7" x14ac:dyDescent="0.2">
      <c r="B86" s="29" t="s">
        <v>205</v>
      </c>
      <c r="C86" s="30">
        <v>19</v>
      </c>
      <c r="D86" s="25">
        <f t="shared" si="3"/>
        <v>1</v>
      </c>
      <c r="E86" s="26">
        <v>3.1304892258995811E-4</v>
      </c>
      <c r="F86" s="27">
        <f t="shared" si="4"/>
        <v>4500</v>
      </c>
      <c r="G86" s="27">
        <f t="shared" si="5"/>
        <v>200</v>
      </c>
    </row>
    <row r="87" spans="2:7" x14ac:dyDescent="0.2">
      <c r="B87" s="29" t="s">
        <v>55</v>
      </c>
      <c r="C87" s="30">
        <v>120</v>
      </c>
      <c r="D87" s="25">
        <f t="shared" si="3"/>
        <v>1</v>
      </c>
      <c r="E87" s="26">
        <v>1.7565522878658759E-3</v>
      </c>
      <c r="F87" s="27">
        <f t="shared" si="4"/>
        <v>4800</v>
      </c>
      <c r="G87" s="27">
        <f t="shared" si="5"/>
        <v>200</v>
      </c>
    </row>
    <row r="88" spans="2:7" x14ac:dyDescent="0.2">
      <c r="B88" s="29" t="s">
        <v>199</v>
      </c>
      <c r="C88" s="30">
        <v>23</v>
      </c>
      <c r="D88" s="25">
        <f t="shared" si="3"/>
        <v>1</v>
      </c>
      <c r="E88" s="26">
        <v>3.8261534983217098E-4</v>
      </c>
      <c r="F88" s="27">
        <f t="shared" si="4"/>
        <v>4500</v>
      </c>
      <c r="G88" s="27">
        <f t="shared" si="5"/>
        <v>200</v>
      </c>
    </row>
    <row r="89" spans="2:7" x14ac:dyDescent="0.2">
      <c r="B89" s="29" t="s">
        <v>81</v>
      </c>
      <c r="C89" s="30">
        <v>548</v>
      </c>
      <c r="D89" s="25">
        <f t="shared" si="3"/>
        <v>2</v>
      </c>
      <c r="E89" s="26">
        <v>9.0088523278665719E-3</v>
      </c>
      <c r="F89" s="27">
        <f t="shared" si="4"/>
        <v>9344</v>
      </c>
      <c r="G89" s="27">
        <f t="shared" si="5"/>
        <v>400</v>
      </c>
    </row>
    <row r="90" spans="2:7" x14ac:dyDescent="0.2">
      <c r="B90" s="29" t="s">
        <v>64</v>
      </c>
      <c r="C90" s="30">
        <v>2431</v>
      </c>
      <c r="D90" s="25">
        <f t="shared" si="3"/>
        <v>4</v>
      </c>
      <c r="E90" s="26">
        <v>4.0939842432042295E-2</v>
      </c>
      <c r="F90" s="27">
        <f t="shared" si="4"/>
        <v>15993</v>
      </c>
      <c r="G90" s="27">
        <f t="shared" si="5"/>
        <v>400</v>
      </c>
    </row>
    <row r="91" spans="2:7" x14ac:dyDescent="0.2">
      <c r="B91" s="29" t="s">
        <v>78</v>
      </c>
      <c r="C91" s="30">
        <v>607</v>
      </c>
      <c r="D91" s="25">
        <f t="shared" si="3"/>
        <v>3</v>
      </c>
      <c r="E91" s="26">
        <v>8.8871110801926993E-3</v>
      </c>
      <c r="F91" s="27">
        <f t="shared" si="4"/>
        <v>10021</v>
      </c>
      <c r="G91" s="27">
        <f t="shared" si="5"/>
        <v>400</v>
      </c>
    </row>
    <row r="92" spans="2:7" x14ac:dyDescent="0.2">
      <c r="B92" s="29" t="s">
        <v>209</v>
      </c>
      <c r="C92" s="30">
        <v>18</v>
      </c>
      <c r="D92" s="25">
        <f t="shared" si="3"/>
        <v>1</v>
      </c>
      <c r="E92" s="26">
        <v>3.1304892258995811E-4</v>
      </c>
      <c r="F92" s="27">
        <f t="shared" si="4"/>
        <v>4500</v>
      </c>
      <c r="G92" s="27">
        <f t="shared" si="5"/>
        <v>200</v>
      </c>
    </row>
    <row r="93" spans="2:7" x14ac:dyDescent="0.2">
      <c r="B93" s="29" t="s">
        <v>192</v>
      </c>
      <c r="C93" s="30">
        <v>27</v>
      </c>
      <c r="D93" s="25">
        <f t="shared" si="3"/>
        <v>1</v>
      </c>
      <c r="E93" s="26">
        <v>4.5218177707438391E-4</v>
      </c>
      <c r="F93" s="27">
        <f t="shared" si="4"/>
        <v>4500</v>
      </c>
      <c r="G93" s="27">
        <f t="shared" si="5"/>
        <v>200</v>
      </c>
    </row>
    <row r="94" spans="2:7" x14ac:dyDescent="0.2">
      <c r="B94" s="29" t="s">
        <v>206</v>
      </c>
      <c r="C94" s="30">
        <v>19</v>
      </c>
      <c r="D94" s="25">
        <f t="shared" si="3"/>
        <v>1</v>
      </c>
      <c r="E94" s="26">
        <v>3.3044052940051132E-4</v>
      </c>
      <c r="F94" s="27">
        <f t="shared" si="4"/>
        <v>4500</v>
      </c>
      <c r="G94" s="27">
        <f t="shared" si="5"/>
        <v>200</v>
      </c>
    </row>
    <row r="95" spans="2:7" x14ac:dyDescent="0.2">
      <c r="B95" s="29" t="s">
        <v>91</v>
      </c>
      <c r="C95" s="30">
        <v>414</v>
      </c>
      <c r="D95" s="25">
        <f t="shared" si="3"/>
        <v>2</v>
      </c>
      <c r="E95" s="26">
        <v>7.1653420059479295E-3</v>
      </c>
      <c r="F95" s="27">
        <f t="shared" si="4"/>
        <v>8942</v>
      </c>
      <c r="G95" s="27">
        <f t="shared" si="5"/>
        <v>400</v>
      </c>
    </row>
    <row r="96" spans="2:7" x14ac:dyDescent="0.2">
      <c r="B96" s="29" t="s">
        <v>200</v>
      </c>
      <c r="C96" s="30">
        <v>23</v>
      </c>
      <c r="D96" s="25">
        <f t="shared" si="3"/>
        <v>1</v>
      </c>
      <c r="E96" s="26">
        <v>4.0000695664272424E-4</v>
      </c>
      <c r="F96" s="27">
        <f t="shared" si="4"/>
        <v>4500</v>
      </c>
      <c r="G96" s="27">
        <f t="shared" si="5"/>
        <v>200</v>
      </c>
    </row>
    <row r="97" spans="2:7" x14ac:dyDescent="0.2">
      <c r="B97" s="29" t="s">
        <v>127</v>
      </c>
      <c r="C97" s="30">
        <v>133</v>
      </c>
      <c r="D97" s="25">
        <f t="shared" si="3"/>
        <v>1</v>
      </c>
      <c r="E97" s="26">
        <v>2.1565592445086002E-3</v>
      </c>
      <c r="F97" s="27">
        <f t="shared" si="4"/>
        <v>4995</v>
      </c>
      <c r="G97" s="27">
        <f t="shared" si="5"/>
        <v>200</v>
      </c>
    </row>
    <row r="98" spans="2:7" x14ac:dyDescent="0.2">
      <c r="B98" s="29" t="s">
        <v>172</v>
      </c>
      <c r="C98" s="30">
        <v>44</v>
      </c>
      <c r="D98" s="25">
        <f t="shared" si="3"/>
        <v>1</v>
      </c>
      <c r="E98" s="26">
        <v>7.6523069966434197E-4</v>
      </c>
      <c r="F98" s="27">
        <f t="shared" si="4"/>
        <v>4500</v>
      </c>
      <c r="G98" s="27">
        <f t="shared" si="5"/>
        <v>200</v>
      </c>
    </row>
    <row r="99" spans="2:7" x14ac:dyDescent="0.2">
      <c r="B99" s="29" t="s">
        <v>131</v>
      </c>
      <c r="C99" s="30">
        <v>129</v>
      </c>
      <c r="D99" s="25">
        <f t="shared" si="3"/>
        <v>1</v>
      </c>
      <c r="E99" s="26">
        <v>2.2261256717508132E-3</v>
      </c>
      <c r="F99" s="27">
        <f t="shared" si="4"/>
        <v>4935</v>
      </c>
      <c r="G99" s="27">
        <f t="shared" si="5"/>
        <v>200</v>
      </c>
    </row>
    <row r="100" spans="2:7" x14ac:dyDescent="0.2">
      <c r="B100" s="29" t="s">
        <v>202</v>
      </c>
      <c r="C100" s="30">
        <v>20</v>
      </c>
      <c r="D100" s="25">
        <f t="shared" si="3"/>
        <v>1</v>
      </c>
      <c r="E100" s="26">
        <v>3.4783213621106452E-4</v>
      </c>
      <c r="F100" s="27">
        <f t="shared" si="4"/>
        <v>4500</v>
      </c>
      <c r="G100" s="27">
        <f t="shared" si="5"/>
        <v>200</v>
      </c>
    </row>
    <row r="101" spans="2:7" x14ac:dyDescent="0.2">
      <c r="B101" s="29" t="s">
        <v>179</v>
      </c>
      <c r="C101" s="30">
        <v>37</v>
      </c>
      <c r="D101" s="25">
        <f t="shared" si="3"/>
        <v>1</v>
      </c>
      <c r="E101" s="26">
        <v>6.4348945199046938E-4</v>
      </c>
      <c r="F101" s="27">
        <f t="shared" si="4"/>
        <v>4500</v>
      </c>
      <c r="G101" s="27">
        <f t="shared" si="5"/>
        <v>200</v>
      </c>
    </row>
    <row r="102" spans="2:7" x14ac:dyDescent="0.2">
      <c r="B102" s="29" t="s">
        <v>114</v>
      </c>
      <c r="C102" s="30">
        <v>225</v>
      </c>
      <c r="D102" s="25">
        <f t="shared" si="3"/>
        <v>1</v>
      </c>
      <c r="E102" s="26">
        <v>3.6174542165950713E-3</v>
      </c>
      <c r="F102" s="27">
        <f t="shared" si="4"/>
        <v>6375</v>
      </c>
      <c r="G102" s="27">
        <f t="shared" si="5"/>
        <v>225</v>
      </c>
    </row>
    <row r="103" spans="2:7" x14ac:dyDescent="0.2">
      <c r="B103" s="29" t="s">
        <v>230</v>
      </c>
      <c r="C103" s="30">
        <v>5</v>
      </c>
      <c r="D103" s="25">
        <f t="shared" si="3"/>
        <v>1</v>
      </c>
      <c r="E103" s="26">
        <v>6.9566427242212913E-5</v>
      </c>
      <c r="F103" s="27">
        <f t="shared" si="4"/>
        <v>4500</v>
      </c>
      <c r="G103" s="27">
        <f t="shared" si="5"/>
        <v>200</v>
      </c>
    </row>
    <row r="104" spans="2:7" x14ac:dyDescent="0.2">
      <c r="B104" s="29" t="s">
        <v>164</v>
      </c>
      <c r="C104" s="30">
        <v>58</v>
      </c>
      <c r="D104" s="25">
        <f t="shared" si="3"/>
        <v>1</v>
      </c>
      <c r="E104" s="26">
        <v>1.0087131950120873E-3</v>
      </c>
      <c r="F104" s="27">
        <f t="shared" si="4"/>
        <v>4500</v>
      </c>
      <c r="G104" s="27">
        <f t="shared" si="5"/>
        <v>200</v>
      </c>
    </row>
    <row r="105" spans="2:7" x14ac:dyDescent="0.2">
      <c r="B105" s="29" t="s">
        <v>41</v>
      </c>
      <c r="C105" s="30">
        <v>879</v>
      </c>
      <c r="D105" s="25">
        <f t="shared" si="3"/>
        <v>3</v>
      </c>
      <c r="E105" s="26">
        <v>1.3217621176020452E-2</v>
      </c>
      <c r="F105" s="27">
        <f t="shared" si="4"/>
        <v>10837</v>
      </c>
      <c r="G105" s="27">
        <f t="shared" si="5"/>
        <v>400</v>
      </c>
    </row>
    <row r="106" spans="2:7" x14ac:dyDescent="0.2">
      <c r="B106" s="29" t="s">
        <v>34</v>
      </c>
      <c r="C106" s="30">
        <v>603</v>
      </c>
      <c r="D106" s="25">
        <f t="shared" si="3"/>
        <v>3</v>
      </c>
      <c r="E106" s="26">
        <v>9.7045166002887005E-3</v>
      </c>
      <c r="F106" s="27">
        <f t="shared" si="4"/>
        <v>10009</v>
      </c>
      <c r="G106" s="27">
        <f t="shared" si="5"/>
        <v>400</v>
      </c>
    </row>
    <row r="107" spans="2:7" x14ac:dyDescent="0.2">
      <c r="B107" s="29" t="s">
        <v>157</v>
      </c>
      <c r="C107" s="30">
        <v>67</v>
      </c>
      <c r="D107" s="25">
        <f t="shared" si="3"/>
        <v>1</v>
      </c>
      <c r="E107" s="26">
        <v>1.1652376563070662E-3</v>
      </c>
      <c r="F107" s="27">
        <f t="shared" si="4"/>
        <v>4500</v>
      </c>
      <c r="G107" s="27">
        <f t="shared" si="5"/>
        <v>200</v>
      </c>
    </row>
    <row r="108" spans="2:7" x14ac:dyDescent="0.2">
      <c r="B108" s="29" t="s">
        <v>109</v>
      </c>
      <c r="C108" s="30">
        <v>242</v>
      </c>
      <c r="D108" s="25">
        <f t="shared" si="3"/>
        <v>1</v>
      </c>
      <c r="E108" s="26">
        <v>4.1218108141011147E-3</v>
      </c>
      <c r="F108" s="27">
        <f t="shared" si="4"/>
        <v>6630</v>
      </c>
      <c r="G108" s="27">
        <f t="shared" si="5"/>
        <v>242</v>
      </c>
    </row>
    <row r="109" spans="2:7" x14ac:dyDescent="0.2">
      <c r="B109" s="29" t="s">
        <v>56</v>
      </c>
      <c r="C109" s="30">
        <v>93</v>
      </c>
      <c r="D109" s="25">
        <f t="shared" si="3"/>
        <v>1</v>
      </c>
      <c r="E109" s="26">
        <v>1.600027826570897E-3</v>
      </c>
      <c r="F109" s="27">
        <f t="shared" si="4"/>
        <v>4500</v>
      </c>
      <c r="G109" s="27">
        <f t="shared" si="5"/>
        <v>200</v>
      </c>
    </row>
    <row r="110" spans="2:7" x14ac:dyDescent="0.2">
      <c r="B110" s="29" t="s">
        <v>217</v>
      </c>
      <c r="C110" s="30">
        <v>14</v>
      </c>
      <c r="D110" s="25">
        <f t="shared" si="3"/>
        <v>1</v>
      </c>
      <c r="E110" s="26">
        <v>2.2609088853719196E-4</v>
      </c>
      <c r="F110" s="27">
        <f t="shared" si="4"/>
        <v>4500</v>
      </c>
      <c r="G110" s="27">
        <f t="shared" si="5"/>
        <v>200</v>
      </c>
    </row>
    <row r="111" spans="2:7" x14ac:dyDescent="0.2">
      <c r="B111" s="29" t="s">
        <v>70</v>
      </c>
      <c r="C111" s="30">
        <v>897</v>
      </c>
      <c r="D111" s="25">
        <f t="shared" si="3"/>
        <v>3</v>
      </c>
      <c r="E111" s="26">
        <v>1.4521991686811944E-2</v>
      </c>
      <c r="F111" s="27">
        <f t="shared" si="4"/>
        <v>10891</v>
      </c>
      <c r="G111" s="27">
        <f t="shared" si="5"/>
        <v>400</v>
      </c>
    </row>
    <row r="112" spans="2:7" x14ac:dyDescent="0.2">
      <c r="B112" s="29" t="s">
        <v>88</v>
      </c>
      <c r="C112" s="30">
        <v>445</v>
      </c>
      <c r="D112" s="25">
        <f t="shared" si="3"/>
        <v>2</v>
      </c>
      <c r="E112" s="26">
        <v>7.7392650306961864E-3</v>
      </c>
      <c r="F112" s="27">
        <f t="shared" si="4"/>
        <v>9035</v>
      </c>
      <c r="G112" s="27">
        <f t="shared" si="5"/>
        <v>400</v>
      </c>
    </row>
    <row r="113" spans="2:7" x14ac:dyDescent="0.2">
      <c r="B113" s="29" t="s">
        <v>48</v>
      </c>
      <c r="C113" s="30">
        <v>360</v>
      </c>
      <c r="D113" s="25">
        <f t="shared" si="3"/>
        <v>2</v>
      </c>
      <c r="E113" s="26">
        <v>5.7392302474825645E-3</v>
      </c>
      <c r="F113" s="27">
        <f t="shared" si="4"/>
        <v>8780</v>
      </c>
      <c r="G113" s="27">
        <f t="shared" si="5"/>
        <v>360</v>
      </c>
    </row>
    <row r="114" spans="2:7" x14ac:dyDescent="0.2">
      <c r="B114" s="29" t="s">
        <v>47</v>
      </c>
      <c r="C114" s="30">
        <v>560</v>
      </c>
      <c r="D114" s="25">
        <f t="shared" si="3"/>
        <v>2</v>
      </c>
      <c r="E114" s="26">
        <v>8.7479782257082733E-3</v>
      </c>
      <c r="F114" s="27">
        <f t="shared" si="4"/>
        <v>9380</v>
      </c>
      <c r="G114" s="27">
        <f t="shared" si="5"/>
        <v>400</v>
      </c>
    </row>
    <row r="115" spans="2:7" x14ac:dyDescent="0.2">
      <c r="B115" s="29" t="s">
        <v>221</v>
      </c>
      <c r="C115" s="30">
        <v>12</v>
      </c>
      <c r="D115" s="25">
        <f t="shared" si="3"/>
        <v>1</v>
      </c>
      <c r="E115" s="26">
        <v>1.9130767491608549E-4</v>
      </c>
      <c r="F115" s="27">
        <f t="shared" si="4"/>
        <v>4500</v>
      </c>
      <c r="G115" s="27">
        <f t="shared" si="5"/>
        <v>200</v>
      </c>
    </row>
    <row r="116" spans="2:7" x14ac:dyDescent="0.2">
      <c r="B116" s="29" t="s">
        <v>76</v>
      </c>
      <c r="C116" s="30">
        <v>645</v>
      </c>
      <c r="D116" s="25">
        <f t="shared" si="3"/>
        <v>3</v>
      </c>
      <c r="E116" s="26">
        <v>1.1217586392806832E-2</v>
      </c>
      <c r="F116" s="27">
        <f t="shared" si="4"/>
        <v>10135</v>
      </c>
      <c r="G116" s="27">
        <f t="shared" si="5"/>
        <v>400</v>
      </c>
    </row>
    <row r="117" spans="2:7" x14ac:dyDescent="0.2">
      <c r="B117" s="29" t="s">
        <v>51</v>
      </c>
      <c r="C117" s="30">
        <v>276</v>
      </c>
      <c r="D117" s="25">
        <f t="shared" si="3"/>
        <v>1</v>
      </c>
      <c r="E117" s="26">
        <v>4.7131254456599242E-3</v>
      </c>
      <c r="F117" s="27">
        <f t="shared" si="4"/>
        <v>7140</v>
      </c>
      <c r="G117" s="27">
        <f t="shared" si="5"/>
        <v>276</v>
      </c>
    </row>
    <row r="118" spans="2:7" ht="25.5" x14ac:dyDescent="0.2">
      <c r="B118" s="29" t="s">
        <v>84</v>
      </c>
      <c r="C118" s="30">
        <v>518</v>
      </c>
      <c r="D118" s="25">
        <f t="shared" si="3"/>
        <v>2</v>
      </c>
      <c r="E118" s="26">
        <v>8.8871110801926993E-3</v>
      </c>
      <c r="F118" s="27">
        <f t="shared" si="4"/>
        <v>9254</v>
      </c>
      <c r="G118" s="27">
        <f t="shared" si="5"/>
        <v>400</v>
      </c>
    </row>
    <row r="119" spans="2:7" x14ac:dyDescent="0.2">
      <c r="B119" s="29" t="s">
        <v>222</v>
      </c>
      <c r="C119" s="30">
        <v>11</v>
      </c>
      <c r="D119" s="25">
        <f t="shared" si="3"/>
        <v>1</v>
      </c>
      <c r="E119" s="26">
        <v>1.9130767491608549E-4</v>
      </c>
      <c r="F119" s="27">
        <f t="shared" si="4"/>
        <v>4500</v>
      </c>
      <c r="G119" s="27">
        <f t="shared" si="5"/>
        <v>200</v>
      </c>
    </row>
    <row r="120" spans="2:7" x14ac:dyDescent="0.2">
      <c r="B120" s="29" t="s">
        <v>166</v>
      </c>
      <c r="C120" s="30">
        <v>51</v>
      </c>
      <c r="D120" s="25">
        <f t="shared" si="3"/>
        <v>1</v>
      </c>
      <c r="E120" s="26">
        <v>8.8697194733821456E-4</v>
      </c>
      <c r="F120" s="27">
        <f t="shared" si="4"/>
        <v>4500</v>
      </c>
      <c r="G120" s="27">
        <f t="shared" si="5"/>
        <v>200</v>
      </c>
    </row>
    <row r="121" spans="2:7" ht="25.5" x14ac:dyDescent="0.2">
      <c r="B121" s="29" t="s">
        <v>226</v>
      </c>
      <c r="C121" s="30">
        <v>7</v>
      </c>
      <c r="D121" s="25">
        <f t="shared" si="3"/>
        <v>1</v>
      </c>
      <c r="E121" s="26">
        <v>1.2174124767387259E-4</v>
      </c>
      <c r="F121" s="27">
        <f t="shared" si="4"/>
        <v>4500</v>
      </c>
      <c r="G121" s="27">
        <f t="shared" si="5"/>
        <v>200</v>
      </c>
    </row>
    <row r="122" spans="2:7" ht="25.5" x14ac:dyDescent="0.2">
      <c r="B122" s="29" t="s">
        <v>231</v>
      </c>
      <c r="C122" s="30">
        <v>5</v>
      </c>
      <c r="D122" s="25">
        <f t="shared" si="3"/>
        <v>1</v>
      </c>
      <c r="E122" s="26">
        <v>8.695803405276613E-5</v>
      </c>
      <c r="F122" s="27">
        <f t="shared" si="4"/>
        <v>4500</v>
      </c>
      <c r="G122" s="27">
        <f t="shared" si="5"/>
        <v>200</v>
      </c>
    </row>
    <row r="123" spans="2:7" x14ac:dyDescent="0.2">
      <c r="B123" s="29" t="s">
        <v>167</v>
      </c>
      <c r="C123" s="30">
        <v>51</v>
      </c>
      <c r="D123" s="25">
        <f t="shared" si="3"/>
        <v>1</v>
      </c>
      <c r="E123" s="26">
        <v>8.5218873371710815E-4</v>
      </c>
      <c r="F123" s="27">
        <f t="shared" si="4"/>
        <v>4500</v>
      </c>
      <c r="G123" s="27">
        <f t="shared" si="5"/>
        <v>200</v>
      </c>
    </row>
    <row r="124" spans="2:7" x14ac:dyDescent="0.2">
      <c r="B124" s="29" t="s">
        <v>185</v>
      </c>
      <c r="C124" s="30">
        <v>33</v>
      </c>
      <c r="D124" s="25">
        <f t="shared" si="3"/>
        <v>1</v>
      </c>
      <c r="E124" s="26">
        <v>5.2174820431659678E-4</v>
      </c>
      <c r="F124" s="27">
        <f t="shared" si="4"/>
        <v>4500</v>
      </c>
      <c r="G124" s="27">
        <f t="shared" si="5"/>
        <v>200</v>
      </c>
    </row>
    <row r="125" spans="2:7" x14ac:dyDescent="0.2">
      <c r="B125" s="29" t="s">
        <v>175</v>
      </c>
      <c r="C125" s="30">
        <v>40</v>
      </c>
      <c r="D125" s="25">
        <f t="shared" si="3"/>
        <v>1</v>
      </c>
      <c r="E125" s="26">
        <v>6.0870623836936297E-4</v>
      </c>
      <c r="F125" s="27">
        <f t="shared" si="4"/>
        <v>4500</v>
      </c>
      <c r="G125" s="27">
        <f t="shared" si="5"/>
        <v>200</v>
      </c>
    </row>
    <row r="126" spans="2:7" x14ac:dyDescent="0.2">
      <c r="B126" s="29" t="s">
        <v>44</v>
      </c>
      <c r="C126" s="30">
        <v>4</v>
      </c>
      <c r="D126" s="25">
        <f t="shared" si="3"/>
        <v>1</v>
      </c>
      <c r="E126" s="26">
        <v>6.9566427242212913E-5</v>
      </c>
      <c r="F126" s="27">
        <f t="shared" si="4"/>
        <v>4500</v>
      </c>
      <c r="G126" s="27">
        <f t="shared" si="5"/>
        <v>200</v>
      </c>
    </row>
    <row r="127" spans="2:7" x14ac:dyDescent="0.2">
      <c r="B127" s="29" t="s">
        <v>71</v>
      </c>
      <c r="C127" s="30">
        <v>788</v>
      </c>
      <c r="D127" s="25">
        <f t="shared" si="3"/>
        <v>3</v>
      </c>
      <c r="E127" s="26">
        <v>1.2226299587818918E-2</v>
      </c>
      <c r="F127" s="27">
        <f t="shared" si="4"/>
        <v>10564</v>
      </c>
      <c r="G127" s="27">
        <f t="shared" si="5"/>
        <v>400</v>
      </c>
    </row>
    <row r="128" spans="2:7" x14ac:dyDescent="0.2">
      <c r="B128" s="29" t="s">
        <v>102</v>
      </c>
      <c r="C128" s="30">
        <v>280</v>
      </c>
      <c r="D128" s="25">
        <f t="shared" si="3"/>
        <v>1</v>
      </c>
      <c r="E128" s="26">
        <v>4.8696499069549037E-3</v>
      </c>
      <c r="F128" s="27">
        <f t="shared" si="4"/>
        <v>7200</v>
      </c>
      <c r="G128" s="27">
        <f t="shared" si="5"/>
        <v>280</v>
      </c>
    </row>
    <row r="129" spans="2:7" x14ac:dyDescent="0.2">
      <c r="B129" s="29" t="s">
        <v>207</v>
      </c>
      <c r="C129" s="30">
        <v>19</v>
      </c>
      <c r="D129" s="25">
        <f t="shared" si="3"/>
        <v>1</v>
      </c>
      <c r="E129" s="26">
        <v>2.7826570896885165E-4</v>
      </c>
      <c r="F129" s="27">
        <f t="shared" si="4"/>
        <v>4500</v>
      </c>
      <c r="G129" s="27">
        <f t="shared" si="5"/>
        <v>200</v>
      </c>
    </row>
    <row r="130" spans="2:7" x14ac:dyDescent="0.2">
      <c r="B130" s="29" t="s">
        <v>24</v>
      </c>
      <c r="C130" s="30">
        <v>340</v>
      </c>
      <c r="D130" s="25">
        <f t="shared" si="3"/>
        <v>2</v>
      </c>
      <c r="E130" s="26">
        <v>5.4261813248926071E-3</v>
      </c>
      <c r="F130" s="27">
        <f t="shared" si="4"/>
        <v>8600</v>
      </c>
      <c r="G130" s="27">
        <f t="shared" si="5"/>
        <v>340</v>
      </c>
    </row>
    <row r="131" spans="2:7" x14ac:dyDescent="0.2">
      <c r="B131" s="29" t="s">
        <v>58</v>
      </c>
      <c r="C131" s="30">
        <v>52</v>
      </c>
      <c r="D131" s="25">
        <f t="shared" si="3"/>
        <v>1</v>
      </c>
      <c r="E131" s="26">
        <v>7.8262230647489523E-4</v>
      </c>
      <c r="F131" s="27">
        <f t="shared" si="4"/>
        <v>4500</v>
      </c>
      <c r="G131" s="27">
        <f t="shared" si="5"/>
        <v>200</v>
      </c>
    </row>
    <row r="132" spans="2:7" x14ac:dyDescent="0.2">
      <c r="B132" s="29" t="s">
        <v>210</v>
      </c>
      <c r="C132" s="30">
        <v>18</v>
      </c>
      <c r="D132" s="25">
        <f t="shared" si="3"/>
        <v>1</v>
      </c>
      <c r="E132" s="26">
        <v>3.1304892258995811E-4</v>
      </c>
      <c r="F132" s="27">
        <f t="shared" si="4"/>
        <v>4500</v>
      </c>
      <c r="G132" s="27">
        <f t="shared" si="5"/>
        <v>200</v>
      </c>
    </row>
    <row r="133" spans="2:7" x14ac:dyDescent="0.2">
      <c r="B133" s="29" t="s">
        <v>106</v>
      </c>
      <c r="C133" s="30">
        <v>269</v>
      </c>
      <c r="D133" s="25">
        <f t="shared" si="3"/>
        <v>1</v>
      </c>
      <c r="E133" s="26">
        <v>4.643559018417712E-3</v>
      </c>
      <c r="F133" s="27">
        <f t="shared" si="4"/>
        <v>7035</v>
      </c>
      <c r="G133" s="27">
        <f t="shared" si="5"/>
        <v>269</v>
      </c>
    </row>
    <row r="134" spans="2:7" x14ac:dyDescent="0.2">
      <c r="B134" s="29" t="s">
        <v>142</v>
      </c>
      <c r="C134" s="30">
        <v>102</v>
      </c>
      <c r="D134" s="25">
        <f t="shared" si="3"/>
        <v>1</v>
      </c>
      <c r="E134" s="26">
        <v>1.6522026470025565E-3</v>
      </c>
      <c r="F134" s="27">
        <f t="shared" si="4"/>
        <v>4530</v>
      </c>
      <c r="G134" s="27">
        <f t="shared" si="5"/>
        <v>200</v>
      </c>
    </row>
    <row r="135" spans="2:7" x14ac:dyDescent="0.2">
      <c r="B135" s="29" t="s">
        <v>73</v>
      </c>
      <c r="C135" s="30">
        <v>733</v>
      </c>
      <c r="D135" s="25">
        <f t="shared" ref="D135:D198" si="6">IF(C135&gt;1000,4,IF(C135&gt;600,3,IF(C135&gt;300,2,1)))</f>
        <v>3</v>
      </c>
      <c r="E135" s="26">
        <v>1.2469782083166663E-2</v>
      </c>
      <c r="F135" s="27">
        <f t="shared" ref="F135:F198" si="7">MAX(C135-100,0)*15+MAX(0,C135-350)*-12+4000+500*D135</f>
        <v>10399</v>
      </c>
      <c r="G135" s="27">
        <f t="shared" ref="G135:G198" si="8">MAX(200,MIN(400,C135))</f>
        <v>400</v>
      </c>
    </row>
    <row r="136" spans="2:7" x14ac:dyDescent="0.2">
      <c r="B136" s="29" t="s">
        <v>74</v>
      </c>
      <c r="C136" s="30">
        <v>718</v>
      </c>
      <c r="D136" s="25">
        <f t="shared" si="6"/>
        <v>3</v>
      </c>
      <c r="E136" s="26">
        <v>1.1756726203933981E-2</v>
      </c>
      <c r="F136" s="27">
        <f t="shared" si="7"/>
        <v>10354</v>
      </c>
      <c r="G136" s="27">
        <f t="shared" si="8"/>
        <v>400</v>
      </c>
    </row>
    <row r="137" spans="2:7" x14ac:dyDescent="0.2">
      <c r="B137" s="29" t="s">
        <v>126</v>
      </c>
      <c r="C137" s="30">
        <v>135</v>
      </c>
      <c r="D137" s="25">
        <f t="shared" si="6"/>
        <v>1</v>
      </c>
      <c r="E137" s="26">
        <v>2.1913424581297067E-3</v>
      </c>
      <c r="F137" s="27">
        <f t="shared" si="7"/>
        <v>5025</v>
      </c>
      <c r="G137" s="27">
        <f t="shared" si="8"/>
        <v>200</v>
      </c>
    </row>
    <row r="138" spans="2:7" x14ac:dyDescent="0.2">
      <c r="B138" s="29" t="s">
        <v>133</v>
      </c>
      <c r="C138" s="30">
        <v>125</v>
      </c>
      <c r="D138" s="25">
        <f t="shared" si="6"/>
        <v>1</v>
      </c>
      <c r="E138" s="26">
        <v>2.1739508513191532E-3</v>
      </c>
      <c r="F138" s="27">
        <f t="shared" si="7"/>
        <v>4875</v>
      </c>
      <c r="G138" s="27">
        <f t="shared" si="8"/>
        <v>200</v>
      </c>
    </row>
    <row r="139" spans="2:7" x14ac:dyDescent="0.2">
      <c r="B139" s="29" t="s">
        <v>149</v>
      </c>
      <c r="C139" s="30">
        <v>89</v>
      </c>
      <c r="D139" s="25">
        <f t="shared" si="6"/>
        <v>1</v>
      </c>
      <c r="E139" s="26">
        <v>1.5478530061392372E-3</v>
      </c>
      <c r="F139" s="27">
        <f t="shared" si="7"/>
        <v>4500</v>
      </c>
      <c r="G139" s="27">
        <f t="shared" si="8"/>
        <v>200</v>
      </c>
    </row>
    <row r="140" spans="2:7" x14ac:dyDescent="0.2">
      <c r="B140" s="29" t="s">
        <v>79</v>
      </c>
      <c r="C140" s="30">
        <v>584</v>
      </c>
      <c r="D140" s="25">
        <f t="shared" si="6"/>
        <v>2</v>
      </c>
      <c r="E140" s="26">
        <v>9.8436494547731266E-3</v>
      </c>
      <c r="F140" s="27">
        <f t="shared" si="7"/>
        <v>9452</v>
      </c>
      <c r="G140" s="27">
        <f t="shared" si="8"/>
        <v>400</v>
      </c>
    </row>
    <row r="141" spans="2:7" x14ac:dyDescent="0.2">
      <c r="B141" s="29" t="s">
        <v>110</v>
      </c>
      <c r="C141" s="30">
        <v>238</v>
      </c>
      <c r="D141" s="25">
        <f t="shared" si="6"/>
        <v>1</v>
      </c>
      <c r="E141" s="26">
        <v>3.9826779596166886E-3</v>
      </c>
      <c r="F141" s="27">
        <f t="shared" si="7"/>
        <v>6570</v>
      </c>
      <c r="G141" s="27">
        <f t="shared" si="8"/>
        <v>238</v>
      </c>
    </row>
    <row r="142" spans="2:7" x14ac:dyDescent="0.2">
      <c r="B142" s="29" t="s">
        <v>211</v>
      </c>
      <c r="C142" s="30">
        <v>18</v>
      </c>
      <c r="D142" s="25">
        <f t="shared" si="6"/>
        <v>1</v>
      </c>
      <c r="E142" s="26">
        <v>2.6087410215829839E-4</v>
      </c>
      <c r="F142" s="27">
        <f t="shared" si="7"/>
        <v>4500</v>
      </c>
      <c r="G142" s="27">
        <f t="shared" si="8"/>
        <v>200</v>
      </c>
    </row>
    <row r="143" spans="2:7" x14ac:dyDescent="0.2">
      <c r="B143" s="29" t="s">
        <v>165</v>
      </c>
      <c r="C143" s="30">
        <v>55</v>
      </c>
      <c r="D143" s="25">
        <f t="shared" si="6"/>
        <v>1</v>
      </c>
      <c r="E143" s="26">
        <v>9.5653837458042749E-4</v>
      </c>
      <c r="F143" s="27">
        <f t="shared" si="7"/>
        <v>4500</v>
      </c>
      <c r="G143" s="27">
        <f t="shared" si="8"/>
        <v>200</v>
      </c>
    </row>
    <row r="144" spans="2:7" x14ac:dyDescent="0.2">
      <c r="B144" s="29" t="s">
        <v>182</v>
      </c>
      <c r="C144" s="30">
        <v>34</v>
      </c>
      <c r="D144" s="25">
        <f t="shared" si="6"/>
        <v>1</v>
      </c>
      <c r="E144" s="26">
        <v>5.565314179377033E-4</v>
      </c>
      <c r="F144" s="27">
        <f t="shared" si="7"/>
        <v>4500</v>
      </c>
      <c r="G144" s="27">
        <f t="shared" si="8"/>
        <v>200</v>
      </c>
    </row>
    <row r="145" spans="2:7" x14ac:dyDescent="0.2">
      <c r="B145" s="29" t="s">
        <v>111</v>
      </c>
      <c r="C145" s="30">
        <v>235</v>
      </c>
      <c r="D145" s="25">
        <f t="shared" si="6"/>
        <v>1</v>
      </c>
      <c r="E145" s="26">
        <v>3.7913702847006034E-3</v>
      </c>
      <c r="F145" s="27">
        <f t="shared" si="7"/>
        <v>6525</v>
      </c>
      <c r="G145" s="27">
        <f t="shared" si="8"/>
        <v>235</v>
      </c>
    </row>
    <row r="146" spans="2:7" x14ac:dyDescent="0.2">
      <c r="B146" s="29" t="s">
        <v>198</v>
      </c>
      <c r="C146" s="30">
        <v>24</v>
      </c>
      <c r="D146" s="25">
        <f t="shared" si="6"/>
        <v>1</v>
      </c>
      <c r="E146" s="26">
        <v>4.1739856345327745E-4</v>
      </c>
      <c r="F146" s="27">
        <f t="shared" si="7"/>
        <v>4500</v>
      </c>
      <c r="G146" s="27">
        <f t="shared" si="8"/>
        <v>200</v>
      </c>
    </row>
    <row r="147" spans="2:7" x14ac:dyDescent="0.2">
      <c r="B147" s="29" t="s">
        <v>98</v>
      </c>
      <c r="C147" s="30">
        <v>313</v>
      </c>
      <c r="D147" s="25">
        <f t="shared" si="6"/>
        <v>2</v>
      </c>
      <c r="E147" s="26">
        <v>4.6609506252282646E-3</v>
      </c>
      <c r="F147" s="27">
        <f t="shared" si="7"/>
        <v>8195</v>
      </c>
      <c r="G147" s="27">
        <f t="shared" si="8"/>
        <v>313</v>
      </c>
    </row>
    <row r="148" spans="2:7" x14ac:dyDescent="0.2">
      <c r="B148" s="29" t="s">
        <v>89</v>
      </c>
      <c r="C148" s="30">
        <v>423</v>
      </c>
      <c r="D148" s="25">
        <f t="shared" si="6"/>
        <v>2</v>
      </c>
      <c r="E148" s="26">
        <v>7.2696916468112487E-3</v>
      </c>
      <c r="F148" s="27">
        <f t="shared" si="7"/>
        <v>8969</v>
      </c>
      <c r="G148" s="27">
        <f t="shared" si="8"/>
        <v>400</v>
      </c>
    </row>
    <row r="149" spans="2:7" x14ac:dyDescent="0.2">
      <c r="B149" s="29" t="s">
        <v>80</v>
      </c>
      <c r="C149" s="30">
        <v>553</v>
      </c>
      <c r="D149" s="25">
        <f t="shared" si="6"/>
        <v>2</v>
      </c>
      <c r="E149" s="26">
        <v>8.974069114245465E-3</v>
      </c>
      <c r="F149" s="27">
        <f t="shared" si="7"/>
        <v>9359</v>
      </c>
      <c r="G149" s="27">
        <f t="shared" si="8"/>
        <v>400</v>
      </c>
    </row>
    <row r="150" spans="2:7" x14ac:dyDescent="0.2">
      <c r="B150" s="29" t="s">
        <v>31</v>
      </c>
      <c r="C150" s="30">
        <v>179</v>
      </c>
      <c r="D150" s="25">
        <f t="shared" si="6"/>
        <v>1</v>
      </c>
      <c r="E150" s="26">
        <v>2.9913563714151548E-3</v>
      </c>
      <c r="F150" s="27">
        <f t="shared" si="7"/>
        <v>5685</v>
      </c>
      <c r="G150" s="27">
        <f t="shared" si="8"/>
        <v>200</v>
      </c>
    </row>
    <row r="151" spans="2:7" x14ac:dyDescent="0.2">
      <c r="B151" s="29" t="s">
        <v>160</v>
      </c>
      <c r="C151" s="30">
        <v>62</v>
      </c>
      <c r="D151" s="25">
        <f t="shared" si="6"/>
        <v>1</v>
      </c>
      <c r="E151" s="26">
        <v>1.0782796222543001E-3</v>
      </c>
      <c r="F151" s="27">
        <f t="shared" si="7"/>
        <v>4500</v>
      </c>
      <c r="G151" s="27">
        <f t="shared" si="8"/>
        <v>200</v>
      </c>
    </row>
    <row r="152" spans="2:7" x14ac:dyDescent="0.2">
      <c r="B152" s="29" t="s">
        <v>145</v>
      </c>
      <c r="C152" s="30">
        <v>93</v>
      </c>
      <c r="D152" s="25">
        <f t="shared" si="6"/>
        <v>1</v>
      </c>
      <c r="E152" s="26">
        <v>1.5304613993286839E-3</v>
      </c>
      <c r="F152" s="27">
        <f t="shared" si="7"/>
        <v>4500</v>
      </c>
      <c r="G152" s="27">
        <f t="shared" si="8"/>
        <v>200</v>
      </c>
    </row>
    <row r="153" spans="2:7" x14ac:dyDescent="0.2">
      <c r="B153" s="29" t="s">
        <v>29</v>
      </c>
      <c r="C153" s="30">
        <v>381</v>
      </c>
      <c r="D153" s="25">
        <f t="shared" si="6"/>
        <v>2</v>
      </c>
      <c r="E153" s="26">
        <v>6.1218455973147358E-3</v>
      </c>
      <c r="F153" s="27">
        <f t="shared" si="7"/>
        <v>8843</v>
      </c>
      <c r="G153" s="27">
        <f t="shared" si="8"/>
        <v>381</v>
      </c>
    </row>
    <row r="154" spans="2:7" x14ac:dyDescent="0.2">
      <c r="B154" s="29" t="s">
        <v>28</v>
      </c>
      <c r="C154" s="30">
        <v>995</v>
      </c>
      <c r="D154" s="25">
        <f t="shared" si="6"/>
        <v>3</v>
      </c>
      <c r="E154" s="26">
        <v>1.6956816640289397E-2</v>
      </c>
      <c r="F154" s="27">
        <f t="shared" si="7"/>
        <v>11185</v>
      </c>
      <c r="G154" s="27">
        <f t="shared" si="8"/>
        <v>400</v>
      </c>
    </row>
    <row r="155" spans="2:7" ht="25.5" x14ac:dyDescent="0.2">
      <c r="B155" s="29" t="s">
        <v>173</v>
      </c>
      <c r="C155" s="30">
        <v>42</v>
      </c>
      <c r="D155" s="25">
        <f t="shared" si="6"/>
        <v>1</v>
      </c>
      <c r="E155" s="26">
        <v>7.3044748604323556E-4</v>
      </c>
      <c r="F155" s="27">
        <f t="shared" si="7"/>
        <v>4500</v>
      </c>
      <c r="G155" s="27">
        <f t="shared" si="8"/>
        <v>200</v>
      </c>
    </row>
    <row r="156" spans="2:7" x14ac:dyDescent="0.2">
      <c r="B156" s="29" t="s">
        <v>22</v>
      </c>
      <c r="C156" s="30">
        <v>522</v>
      </c>
      <c r="D156" s="25">
        <f t="shared" si="6"/>
        <v>2</v>
      </c>
      <c r="E156" s="26">
        <v>8.4523209099288676E-3</v>
      </c>
      <c r="F156" s="27">
        <f t="shared" si="7"/>
        <v>9266</v>
      </c>
      <c r="G156" s="27">
        <f t="shared" si="8"/>
        <v>400</v>
      </c>
    </row>
    <row r="157" spans="2:7" x14ac:dyDescent="0.2">
      <c r="B157" s="29" t="s">
        <v>213</v>
      </c>
      <c r="C157" s="30">
        <v>17</v>
      </c>
      <c r="D157" s="25">
        <f t="shared" si="6"/>
        <v>1</v>
      </c>
      <c r="E157" s="26">
        <v>2.9565731577940485E-4</v>
      </c>
      <c r="F157" s="27">
        <f t="shared" si="7"/>
        <v>4500</v>
      </c>
      <c r="G157" s="27">
        <f t="shared" si="8"/>
        <v>200</v>
      </c>
    </row>
    <row r="158" spans="2:7" x14ac:dyDescent="0.2">
      <c r="B158" s="29" t="s">
        <v>105</v>
      </c>
      <c r="C158" s="30">
        <v>270</v>
      </c>
      <c r="D158" s="25">
        <f t="shared" si="6"/>
        <v>1</v>
      </c>
      <c r="E158" s="26">
        <v>4.6783422320388181E-3</v>
      </c>
      <c r="F158" s="27">
        <f t="shared" si="7"/>
        <v>7050</v>
      </c>
      <c r="G158" s="27">
        <f t="shared" si="8"/>
        <v>270</v>
      </c>
    </row>
    <row r="159" spans="2:7" x14ac:dyDescent="0.2">
      <c r="B159" s="29" t="s">
        <v>42</v>
      </c>
      <c r="C159" s="30">
        <v>401</v>
      </c>
      <c r="D159" s="25">
        <f t="shared" si="6"/>
        <v>2</v>
      </c>
      <c r="E159" s="26">
        <v>6.9740343310318439E-3</v>
      </c>
      <c r="F159" s="27">
        <f t="shared" si="7"/>
        <v>8903</v>
      </c>
      <c r="G159" s="27">
        <f t="shared" si="8"/>
        <v>400</v>
      </c>
    </row>
    <row r="160" spans="2:7" x14ac:dyDescent="0.2">
      <c r="B160" s="29" t="s">
        <v>37</v>
      </c>
      <c r="C160" s="30">
        <v>37</v>
      </c>
      <c r="D160" s="25">
        <f t="shared" si="6"/>
        <v>1</v>
      </c>
      <c r="E160" s="26">
        <v>5.7392302474825645E-4</v>
      </c>
      <c r="F160" s="27">
        <f t="shared" si="7"/>
        <v>4500</v>
      </c>
      <c r="G160" s="27">
        <f t="shared" si="8"/>
        <v>200</v>
      </c>
    </row>
    <row r="161" spans="2:7" x14ac:dyDescent="0.2">
      <c r="B161" s="29" t="s">
        <v>27</v>
      </c>
      <c r="C161" s="30">
        <v>203</v>
      </c>
      <c r="D161" s="25">
        <f t="shared" si="6"/>
        <v>1</v>
      </c>
      <c r="E161" s="26">
        <v>3.0783144054679214E-3</v>
      </c>
      <c r="F161" s="27">
        <f t="shared" si="7"/>
        <v>6045</v>
      </c>
      <c r="G161" s="27">
        <f t="shared" si="8"/>
        <v>203</v>
      </c>
    </row>
    <row r="162" spans="2:7" x14ac:dyDescent="0.2">
      <c r="B162" s="29" t="s">
        <v>97</v>
      </c>
      <c r="C162" s="30">
        <v>327</v>
      </c>
      <c r="D162" s="25">
        <f t="shared" si="6"/>
        <v>2</v>
      </c>
      <c r="E162" s="26">
        <v>5.3740065044609467E-3</v>
      </c>
      <c r="F162" s="27">
        <f t="shared" si="7"/>
        <v>8405</v>
      </c>
      <c r="G162" s="27">
        <f t="shared" si="8"/>
        <v>327</v>
      </c>
    </row>
    <row r="163" spans="2:7" x14ac:dyDescent="0.2">
      <c r="B163" s="29" t="s">
        <v>174</v>
      </c>
      <c r="C163" s="30">
        <v>41</v>
      </c>
      <c r="D163" s="25">
        <f t="shared" si="6"/>
        <v>1</v>
      </c>
      <c r="E163" s="26">
        <v>7.130558792326823E-4</v>
      </c>
      <c r="F163" s="27">
        <f t="shared" si="7"/>
        <v>4500</v>
      </c>
      <c r="G163" s="27">
        <f t="shared" si="8"/>
        <v>200</v>
      </c>
    </row>
    <row r="164" spans="2:7" x14ac:dyDescent="0.2">
      <c r="B164" s="29" t="s">
        <v>180</v>
      </c>
      <c r="C164" s="30">
        <v>36</v>
      </c>
      <c r="D164" s="25">
        <f t="shared" si="6"/>
        <v>1</v>
      </c>
      <c r="E164" s="26">
        <v>6.2609784517991623E-4</v>
      </c>
      <c r="F164" s="27">
        <f t="shared" si="7"/>
        <v>4500</v>
      </c>
      <c r="G164" s="27">
        <f t="shared" si="8"/>
        <v>200</v>
      </c>
    </row>
    <row r="165" spans="2:7" x14ac:dyDescent="0.2">
      <c r="B165" s="29" t="s">
        <v>227</v>
      </c>
      <c r="C165" s="30">
        <v>6</v>
      </c>
      <c r="D165" s="25">
        <f t="shared" si="6"/>
        <v>1</v>
      </c>
      <c r="E165" s="26">
        <v>1.0434964086331936E-4</v>
      </c>
      <c r="F165" s="27">
        <f t="shared" si="7"/>
        <v>4500</v>
      </c>
      <c r="G165" s="27">
        <f t="shared" si="8"/>
        <v>200</v>
      </c>
    </row>
    <row r="166" spans="2:7" x14ac:dyDescent="0.2">
      <c r="B166" s="29" t="s">
        <v>141</v>
      </c>
      <c r="C166" s="30">
        <v>110</v>
      </c>
      <c r="D166" s="25">
        <f t="shared" si="6"/>
        <v>1</v>
      </c>
      <c r="E166" s="26">
        <v>1.8435103219186422E-3</v>
      </c>
      <c r="F166" s="27">
        <f t="shared" si="7"/>
        <v>4650</v>
      </c>
      <c r="G166" s="27">
        <f t="shared" si="8"/>
        <v>200</v>
      </c>
    </row>
    <row r="167" spans="2:7" x14ac:dyDescent="0.2">
      <c r="B167" s="29" t="s">
        <v>239</v>
      </c>
      <c r="C167" s="30">
        <v>2</v>
      </c>
      <c r="D167" s="25">
        <f t="shared" si="6"/>
        <v>1</v>
      </c>
      <c r="E167" s="26">
        <v>3.4783213621106456E-5</v>
      </c>
      <c r="F167" s="27">
        <f t="shared" si="7"/>
        <v>4500</v>
      </c>
      <c r="G167" s="27">
        <f t="shared" si="8"/>
        <v>200</v>
      </c>
    </row>
    <row r="168" spans="2:7" x14ac:dyDescent="0.2">
      <c r="B168" s="29" t="s">
        <v>154</v>
      </c>
      <c r="C168" s="30">
        <v>72</v>
      </c>
      <c r="D168" s="25">
        <f t="shared" si="6"/>
        <v>1</v>
      </c>
      <c r="E168" s="26">
        <v>1.2521956903598325E-3</v>
      </c>
      <c r="F168" s="27">
        <f t="shared" si="7"/>
        <v>4500</v>
      </c>
      <c r="G168" s="27">
        <f t="shared" si="8"/>
        <v>200</v>
      </c>
    </row>
    <row r="169" spans="2:7" x14ac:dyDescent="0.2">
      <c r="B169" s="29" t="s">
        <v>66</v>
      </c>
      <c r="C169" s="30">
        <v>1772</v>
      </c>
      <c r="D169" s="25">
        <f t="shared" si="6"/>
        <v>4</v>
      </c>
      <c r="E169" s="26">
        <v>3.0000521748204317E-2</v>
      </c>
      <c r="F169" s="27">
        <f t="shared" si="7"/>
        <v>14016</v>
      </c>
      <c r="G169" s="27">
        <f t="shared" si="8"/>
        <v>400</v>
      </c>
    </row>
    <row r="170" spans="2:7" x14ac:dyDescent="0.2">
      <c r="B170" s="29" t="s">
        <v>21</v>
      </c>
      <c r="C170" s="30">
        <v>1085</v>
      </c>
      <c r="D170" s="25">
        <f t="shared" si="6"/>
        <v>4</v>
      </c>
      <c r="E170" s="26">
        <v>1.8869893389450252E-2</v>
      </c>
      <c r="F170" s="27">
        <f t="shared" si="7"/>
        <v>11955</v>
      </c>
      <c r="G170" s="27">
        <f t="shared" si="8"/>
        <v>400</v>
      </c>
    </row>
    <row r="171" spans="2:7" x14ac:dyDescent="0.2">
      <c r="B171" s="29" t="s">
        <v>208</v>
      </c>
      <c r="C171" s="30">
        <v>19</v>
      </c>
      <c r="D171" s="25">
        <f t="shared" si="6"/>
        <v>1</v>
      </c>
      <c r="E171" s="26">
        <v>3.3044052940051132E-4</v>
      </c>
      <c r="F171" s="27">
        <f t="shared" si="7"/>
        <v>4500</v>
      </c>
      <c r="G171" s="27">
        <f t="shared" si="8"/>
        <v>200</v>
      </c>
    </row>
    <row r="172" spans="2:7" x14ac:dyDescent="0.2">
      <c r="B172" s="29" t="s">
        <v>186</v>
      </c>
      <c r="C172" s="30">
        <v>33</v>
      </c>
      <c r="D172" s="25">
        <f t="shared" si="6"/>
        <v>1</v>
      </c>
      <c r="E172" s="26">
        <v>5.2174820431659678E-4</v>
      </c>
      <c r="F172" s="27">
        <f t="shared" si="7"/>
        <v>4500</v>
      </c>
      <c r="G172" s="27">
        <f t="shared" si="8"/>
        <v>200</v>
      </c>
    </row>
    <row r="173" spans="2:7" x14ac:dyDescent="0.2">
      <c r="B173" s="29" t="s">
        <v>203</v>
      </c>
      <c r="C173" s="30">
        <v>20</v>
      </c>
      <c r="D173" s="25">
        <f t="shared" si="6"/>
        <v>1</v>
      </c>
      <c r="E173" s="26">
        <v>3.1304892258995811E-4</v>
      </c>
      <c r="F173" s="27">
        <f t="shared" si="7"/>
        <v>4500</v>
      </c>
      <c r="G173" s="27">
        <f t="shared" si="8"/>
        <v>200</v>
      </c>
    </row>
    <row r="174" spans="2:7" x14ac:dyDescent="0.2">
      <c r="B174" s="29" t="s">
        <v>54</v>
      </c>
      <c r="C174" s="30">
        <v>131</v>
      </c>
      <c r="D174" s="25">
        <f t="shared" si="6"/>
        <v>1</v>
      </c>
      <c r="E174" s="26">
        <v>2.0174263900241745E-3</v>
      </c>
      <c r="F174" s="27">
        <f t="shared" si="7"/>
        <v>4965</v>
      </c>
      <c r="G174" s="27">
        <f t="shared" si="8"/>
        <v>200</v>
      </c>
    </row>
    <row r="175" spans="2:7" x14ac:dyDescent="0.2">
      <c r="B175" s="29" t="s">
        <v>72</v>
      </c>
      <c r="C175" s="30">
        <v>754</v>
      </c>
      <c r="D175" s="25">
        <f t="shared" si="6"/>
        <v>3</v>
      </c>
      <c r="E175" s="26">
        <v>1.3078488321536026E-2</v>
      </c>
      <c r="F175" s="27">
        <f t="shared" si="7"/>
        <v>10462</v>
      </c>
      <c r="G175" s="27">
        <f t="shared" si="8"/>
        <v>400</v>
      </c>
    </row>
    <row r="176" spans="2:7" x14ac:dyDescent="0.2">
      <c r="B176" s="29" t="s">
        <v>146</v>
      </c>
      <c r="C176" s="30">
        <v>93</v>
      </c>
      <c r="D176" s="25">
        <f t="shared" si="6"/>
        <v>1</v>
      </c>
      <c r="E176" s="26">
        <v>1.5478530061392372E-3</v>
      </c>
      <c r="F176" s="27">
        <f t="shared" si="7"/>
        <v>4500</v>
      </c>
      <c r="G176" s="27">
        <f t="shared" si="8"/>
        <v>200</v>
      </c>
    </row>
    <row r="177" spans="2:7" x14ac:dyDescent="0.2">
      <c r="B177" s="29" t="s">
        <v>197</v>
      </c>
      <c r="C177" s="30">
        <v>25</v>
      </c>
      <c r="D177" s="25">
        <f t="shared" si="6"/>
        <v>1</v>
      </c>
      <c r="E177" s="26">
        <v>4.3479017026383065E-4</v>
      </c>
      <c r="F177" s="27">
        <f t="shared" si="7"/>
        <v>4500</v>
      </c>
      <c r="G177" s="27">
        <f t="shared" si="8"/>
        <v>200</v>
      </c>
    </row>
    <row r="178" spans="2:7" x14ac:dyDescent="0.2">
      <c r="B178" s="29" t="s">
        <v>178</v>
      </c>
      <c r="C178" s="30">
        <v>38</v>
      </c>
      <c r="D178" s="25">
        <f t="shared" si="6"/>
        <v>1</v>
      </c>
      <c r="E178" s="26">
        <v>6.6088105880102263E-4</v>
      </c>
      <c r="F178" s="27">
        <f t="shared" si="7"/>
        <v>4500</v>
      </c>
      <c r="G178" s="27">
        <f t="shared" si="8"/>
        <v>200</v>
      </c>
    </row>
    <row r="179" spans="2:7" x14ac:dyDescent="0.2">
      <c r="B179" s="29" t="s">
        <v>67</v>
      </c>
      <c r="C179" s="30">
        <v>1384</v>
      </c>
      <c r="D179" s="25">
        <f t="shared" si="6"/>
        <v>4</v>
      </c>
      <c r="E179" s="26">
        <v>2.2661263674150854E-2</v>
      </c>
      <c r="F179" s="27">
        <f t="shared" si="7"/>
        <v>12852</v>
      </c>
      <c r="G179" s="27">
        <f t="shared" si="8"/>
        <v>400</v>
      </c>
    </row>
    <row r="180" spans="2:7" x14ac:dyDescent="0.2">
      <c r="B180" s="29" t="s">
        <v>158</v>
      </c>
      <c r="C180" s="30">
        <v>64</v>
      </c>
      <c r="D180" s="25">
        <f t="shared" si="6"/>
        <v>1</v>
      </c>
      <c r="E180" s="26">
        <v>1.1130628358754066E-3</v>
      </c>
      <c r="F180" s="27">
        <f t="shared" si="7"/>
        <v>4500</v>
      </c>
      <c r="G180" s="27">
        <f t="shared" si="8"/>
        <v>200</v>
      </c>
    </row>
    <row r="181" spans="2:7" x14ac:dyDescent="0.2">
      <c r="B181" s="29" t="s">
        <v>159</v>
      </c>
      <c r="C181" s="30">
        <v>63</v>
      </c>
      <c r="D181" s="25">
        <f t="shared" si="6"/>
        <v>1</v>
      </c>
      <c r="E181" s="26">
        <v>1.0782796222543001E-3</v>
      </c>
      <c r="F181" s="27">
        <f t="shared" si="7"/>
        <v>4500</v>
      </c>
      <c r="G181" s="27">
        <f t="shared" si="8"/>
        <v>200</v>
      </c>
    </row>
    <row r="182" spans="2:7" x14ac:dyDescent="0.2">
      <c r="B182" s="29" t="s">
        <v>125</v>
      </c>
      <c r="C182" s="30">
        <v>139</v>
      </c>
      <c r="D182" s="25">
        <f t="shared" si="6"/>
        <v>1</v>
      </c>
      <c r="E182" s="26">
        <v>2.1565592445086002E-3</v>
      </c>
      <c r="F182" s="27">
        <f t="shared" si="7"/>
        <v>5085</v>
      </c>
      <c r="G182" s="27">
        <f t="shared" si="8"/>
        <v>200</v>
      </c>
    </row>
    <row r="183" spans="2:7" x14ac:dyDescent="0.2">
      <c r="B183" s="29" t="s">
        <v>62</v>
      </c>
      <c r="C183" s="30">
        <v>5019</v>
      </c>
      <c r="D183" s="25">
        <f t="shared" si="6"/>
        <v>4</v>
      </c>
      <c r="E183" s="26">
        <v>8.3479712690655489E-2</v>
      </c>
      <c r="F183" s="27">
        <f t="shared" si="7"/>
        <v>23757</v>
      </c>
      <c r="G183" s="27">
        <f t="shared" si="8"/>
        <v>400</v>
      </c>
    </row>
    <row r="184" spans="2:7" x14ac:dyDescent="0.2">
      <c r="B184" s="29" t="s">
        <v>148</v>
      </c>
      <c r="C184" s="30">
        <v>90</v>
      </c>
      <c r="D184" s="25">
        <f t="shared" si="6"/>
        <v>1</v>
      </c>
      <c r="E184" s="26">
        <v>1.5304613993286839E-3</v>
      </c>
      <c r="F184" s="27">
        <f t="shared" si="7"/>
        <v>4500</v>
      </c>
      <c r="G184" s="27">
        <f t="shared" si="8"/>
        <v>200</v>
      </c>
    </row>
    <row r="185" spans="2:7" x14ac:dyDescent="0.2">
      <c r="B185" s="29" t="s">
        <v>116</v>
      </c>
      <c r="C185" s="30">
        <v>210</v>
      </c>
      <c r="D185" s="25">
        <f t="shared" si="6"/>
        <v>1</v>
      </c>
      <c r="E185" s="26">
        <v>3.6174542165950713E-3</v>
      </c>
      <c r="F185" s="27">
        <f t="shared" si="7"/>
        <v>6150</v>
      </c>
      <c r="G185" s="27">
        <f t="shared" si="8"/>
        <v>210</v>
      </c>
    </row>
    <row r="186" spans="2:7" x14ac:dyDescent="0.2">
      <c r="B186" s="29" t="s">
        <v>38</v>
      </c>
      <c r="C186" s="30">
        <v>79</v>
      </c>
      <c r="D186" s="25">
        <f t="shared" si="6"/>
        <v>1</v>
      </c>
      <c r="E186" s="26">
        <v>1.2000208699281727E-3</v>
      </c>
      <c r="F186" s="27">
        <f t="shared" si="7"/>
        <v>4500</v>
      </c>
      <c r="G186" s="27">
        <f t="shared" si="8"/>
        <v>200</v>
      </c>
    </row>
    <row r="187" spans="2:7" x14ac:dyDescent="0.2">
      <c r="B187" s="29" t="s">
        <v>112</v>
      </c>
      <c r="C187" s="30">
        <v>228</v>
      </c>
      <c r="D187" s="25">
        <f t="shared" si="6"/>
        <v>1</v>
      </c>
      <c r="E187" s="26">
        <v>3.965286352806136E-3</v>
      </c>
      <c r="F187" s="27">
        <f t="shared" si="7"/>
        <v>6420</v>
      </c>
      <c r="G187" s="27">
        <f t="shared" si="8"/>
        <v>228</v>
      </c>
    </row>
    <row r="188" spans="2:7" x14ac:dyDescent="0.2">
      <c r="B188" s="29" t="s">
        <v>139</v>
      </c>
      <c r="C188" s="30">
        <v>112</v>
      </c>
      <c r="D188" s="25">
        <f t="shared" si="6"/>
        <v>1</v>
      </c>
      <c r="E188" s="26">
        <v>1.8782935355397485E-3</v>
      </c>
      <c r="F188" s="27">
        <f t="shared" si="7"/>
        <v>4680</v>
      </c>
      <c r="G188" s="27">
        <f t="shared" si="8"/>
        <v>200</v>
      </c>
    </row>
    <row r="189" spans="2:7" x14ac:dyDescent="0.2">
      <c r="B189" s="29" t="s">
        <v>168</v>
      </c>
      <c r="C189" s="30">
        <v>51</v>
      </c>
      <c r="D189" s="25">
        <f t="shared" si="6"/>
        <v>1</v>
      </c>
      <c r="E189" s="26">
        <v>8.8697194733821456E-4</v>
      </c>
      <c r="F189" s="27">
        <f t="shared" si="7"/>
        <v>4500</v>
      </c>
      <c r="G189" s="27">
        <f t="shared" si="8"/>
        <v>200</v>
      </c>
    </row>
    <row r="190" spans="2:7" x14ac:dyDescent="0.2">
      <c r="B190" s="29" t="s">
        <v>87</v>
      </c>
      <c r="C190" s="30">
        <v>452</v>
      </c>
      <c r="D190" s="25">
        <f t="shared" si="6"/>
        <v>2</v>
      </c>
      <c r="E190" s="26">
        <v>7.0262091514635035E-3</v>
      </c>
      <c r="F190" s="27">
        <f t="shared" si="7"/>
        <v>9056</v>
      </c>
      <c r="G190" s="27">
        <f t="shared" si="8"/>
        <v>400</v>
      </c>
    </row>
    <row r="191" spans="2:7" x14ac:dyDescent="0.2">
      <c r="B191" s="29" t="s">
        <v>212</v>
      </c>
      <c r="C191" s="30">
        <v>18</v>
      </c>
      <c r="D191" s="25">
        <f t="shared" si="6"/>
        <v>1</v>
      </c>
      <c r="E191" s="26">
        <v>3.1304892258995811E-4</v>
      </c>
      <c r="F191" s="27">
        <f t="shared" si="7"/>
        <v>4500</v>
      </c>
      <c r="G191" s="27">
        <f t="shared" si="8"/>
        <v>200</v>
      </c>
    </row>
    <row r="192" spans="2:7" x14ac:dyDescent="0.2">
      <c r="B192" s="29" t="s">
        <v>40</v>
      </c>
      <c r="C192" s="30">
        <v>422</v>
      </c>
      <c r="D192" s="25">
        <f t="shared" si="6"/>
        <v>2</v>
      </c>
      <c r="E192" s="26">
        <v>7.0436007582740569E-3</v>
      </c>
      <c r="F192" s="27">
        <f t="shared" si="7"/>
        <v>8966</v>
      </c>
      <c r="G192" s="27">
        <f t="shared" si="8"/>
        <v>400</v>
      </c>
    </row>
    <row r="193" spans="2:7" x14ac:dyDescent="0.2">
      <c r="B193" s="29" t="s">
        <v>118</v>
      </c>
      <c r="C193" s="30">
        <v>193</v>
      </c>
      <c r="D193" s="25">
        <f t="shared" si="6"/>
        <v>1</v>
      </c>
      <c r="E193" s="26">
        <v>3.3565801144367726E-3</v>
      </c>
      <c r="F193" s="27">
        <f t="shared" si="7"/>
        <v>5895</v>
      </c>
      <c r="G193" s="27">
        <f t="shared" si="8"/>
        <v>200</v>
      </c>
    </row>
    <row r="194" spans="2:7" x14ac:dyDescent="0.2">
      <c r="B194" s="29" t="s">
        <v>120</v>
      </c>
      <c r="C194" s="30">
        <v>173</v>
      </c>
      <c r="D194" s="25">
        <f t="shared" si="6"/>
        <v>1</v>
      </c>
      <c r="E194" s="26">
        <v>2.8522235169307292E-3</v>
      </c>
      <c r="F194" s="27">
        <f t="shared" si="7"/>
        <v>5595</v>
      </c>
      <c r="G194" s="27">
        <f t="shared" si="8"/>
        <v>200</v>
      </c>
    </row>
    <row r="195" spans="2:7" x14ac:dyDescent="0.2">
      <c r="B195" s="29" t="s">
        <v>240</v>
      </c>
      <c r="C195" s="30">
        <v>2</v>
      </c>
      <c r="D195" s="25">
        <f t="shared" si="6"/>
        <v>1</v>
      </c>
      <c r="E195" s="26">
        <v>3.4783213621106456E-5</v>
      </c>
      <c r="F195" s="27">
        <f t="shared" si="7"/>
        <v>4500</v>
      </c>
      <c r="G195" s="27">
        <f t="shared" si="8"/>
        <v>200</v>
      </c>
    </row>
    <row r="196" spans="2:7" x14ac:dyDescent="0.2">
      <c r="B196" s="29" t="s">
        <v>93</v>
      </c>
      <c r="C196" s="30">
        <v>397</v>
      </c>
      <c r="D196" s="25">
        <f t="shared" si="6"/>
        <v>2</v>
      </c>
      <c r="E196" s="26">
        <v>6.7653350493052057E-3</v>
      </c>
      <c r="F196" s="27">
        <f t="shared" si="7"/>
        <v>8891</v>
      </c>
      <c r="G196" s="27">
        <f t="shared" si="8"/>
        <v>397</v>
      </c>
    </row>
    <row r="197" spans="2:7" x14ac:dyDescent="0.2">
      <c r="B197" s="29" t="s">
        <v>117</v>
      </c>
      <c r="C197" s="30">
        <v>210</v>
      </c>
      <c r="D197" s="25">
        <f t="shared" si="6"/>
        <v>1</v>
      </c>
      <c r="E197" s="26">
        <v>3.6522374302161778E-3</v>
      </c>
      <c r="F197" s="27">
        <f t="shared" si="7"/>
        <v>6150</v>
      </c>
      <c r="G197" s="27">
        <f t="shared" si="8"/>
        <v>210</v>
      </c>
    </row>
    <row r="198" spans="2:7" x14ac:dyDescent="0.2">
      <c r="B198" s="29" t="s">
        <v>177</v>
      </c>
      <c r="C198" s="30">
        <v>39</v>
      </c>
      <c r="D198" s="25">
        <f t="shared" si="6"/>
        <v>1</v>
      </c>
      <c r="E198" s="26">
        <v>6.7827266561157589E-4</v>
      </c>
      <c r="F198" s="27">
        <f t="shared" si="7"/>
        <v>4500</v>
      </c>
      <c r="G198" s="27">
        <f t="shared" si="8"/>
        <v>200</v>
      </c>
    </row>
    <row r="199" spans="2:7" x14ac:dyDescent="0.2">
      <c r="B199" s="29" t="s">
        <v>95</v>
      </c>
      <c r="C199" s="30">
        <v>346</v>
      </c>
      <c r="D199" s="25">
        <f t="shared" ref="D199:D230" si="9">IF(C199&gt;1000,4,IF(C199&gt;600,3,IF(C199&gt;300,2,1)))</f>
        <v>2</v>
      </c>
      <c r="E199" s="26">
        <v>5.9305379223986501E-3</v>
      </c>
      <c r="F199" s="27">
        <f t="shared" ref="F199:F230" si="10">MAX(C199-100,0)*15+MAX(0,C199-350)*-12+4000+500*D199</f>
        <v>8690</v>
      </c>
      <c r="G199" s="27">
        <f t="shared" ref="G199:G230" si="11">MAX(200,MIN(400,C199))</f>
        <v>346</v>
      </c>
    </row>
    <row r="200" spans="2:7" ht="25.5" x14ac:dyDescent="0.2">
      <c r="B200" s="29" t="s">
        <v>104</v>
      </c>
      <c r="C200" s="30">
        <v>271</v>
      </c>
      <c r="D200" s="25">
        <f t="shared" si="9"/>
        <v>1</v>
      </c>
      <c r="E200" s="26">
        <v>4.4870345571227325E-3</v>
      </c>
      <c r="F200" s="27">
        <f t="shared" si="10"/>
        <v>7065</v>
      </c>
      <c r="G200" s="27">
        <f t="shared" si="11"/>
        <v>271</v>
      </c>
    </row>
    <row r="201" spans="2:7" x14ac:dyDescent="0.2">
      <c r="B201" s="29" t="s">
        <v>220</v>
      </c>
      <c r="C201" s="30">
        <v>13</v>
      </c>
      <c r="D201" s="25">
        <f t="shared" si="9"/>
        <v>1</v>
      </c>
      <c r="E201" s="26">
        <v>2.2609088853719196E-4</v>
      </c>
      <c r="F201" s="27">
        <f t="shared" si="10"/>
        <v>4500</v>
      </c>
      <c r="G201" s="27">
        <f t="shared" si="11"/>
        <v>200</v>
      </c>
    </row>
    <row r="202" spans="2:7" x14ac:dyDescent="0.2">
      <c r="B202" s="29" t="s">
        <v>94</v>
      </c>
      <c r="C202" s="30">
        <v>372</v>
      </c>
      <c r="D202" s="25">
        <f t="shared" si="9"/>
        <v>2</v>
      </c>
      <c r="E202" s="26">
        <v>6.4001113062835879E-3</v>
      </c>
      <c r="F202" s="27">
        <f t="shared" si="10"/>
        <v>8816</v>
      </c>
      <c r="G202" s="27">
        <f t="shared" si="11"/>
        <v>372</v>
      </c>
    </row>
    <row r="203" spans="2:7" x14ac:dyDescent="0.2">
      <c r="B203" s="29" t="s">
        <v>32</v>
      </c>
      <c r="C203" s="30">
        <v>70</v>
      </c>
      <c r="D203" s="25">
        <f t="shared" si="9"/>
        <v>1</v>
      </c>
      <c r="E203" s="26">
        <v>1.1652376563070662E-3</v>
      </c>
      <c r="F203" s="27">
        <f t="shared" si="10"/>
        <v>4500</v>
      </c>
      <c r="G203" s="27">
        <f t="shared" si="11"/>
        <v>200</v>
      </c>
    </row>
    <row r="204" spans="2:7" x14ac:dyDescent="0.2">
      <c r="B204" s="29" t="s">
        <v>233</v>
      </c>
      <c r="C204" s="30">
        <v>4</v>
      </c>
      <c r="D204" s="25">
        <f t="shared" si="9"/>
        <v>1</v>
      </c>
      <c r="E204" s="26">
        <v>6.9566427242212913E-5</v>
      </c>
      <c r="F204" s="27">
        <f t="shared" si="10"/>
        <v>4500</v>
      </c>
      <c r="G204" s="27">
        <f t="shared" si="11"/>
        <v>200</v>
      </c>
    </row>
    <row r="205" spans="2:7" x14ac:dyDescent="0.2">
      <c r="B205" s="29" t="s">
        <v>53</v>
      </c>
      <c r="C205" s="30">
        <v>168</v>
      </c>
      <c r="D205" s="25">
        <f t="shared" si="9"/>
        <v>1</v>
      </c>
      <c r="E205" s="26">
        <v>2.9217899441729422E-3</v>
      </c>
      <c r="F205" s="27">
        <f t="shared" si="10"/>
        <v>5520</v>
      </c>
      <c r="G205" s="27">
        <f t="shared" si="11"/>
        <v>200</v>
      </c>
    </row>
    <row r="206" spans="2:7" x14ac:dyDescent="0.2">
      <c r="B206" s="29" t="s">
        <v>49</v>
      </c>
      <c r="C206" s="30">
        <v>345</v>
      </c>
      <c r="D206" s="25">
        <f t="shared" si="9"/>
        <v>2</v>
      </c>
      <c r="E206" s="26">
        <v>5.0435659750604359E-3</v>
      </c>
      <c r="F206" s="27">
        <f t="shared" si="10"/>
        <v>8675</v>
      </c>
      <c r="G206" s="27">
        <f t="shared" si="11"/>
        <v>345</v>
      </c>
    </row>
    <row r="207" spans="2:7" x14ac:dyDescent="0.2">
      <c r="B207" s="29" t="s">
        <v>23</v>
      </c>
      <c r="C207" s="30">
        <v>1448</v>
      </c>
      <c r="D207" s="25">
        <f t="shared" si="9"/>
        <v>4</v>
      </c>
      <c r="E207" s="26">
        <v>2.4730864884606688E-2</v>
      </c>
      <c r="F207" s="27">
        <f t="shared" si="10"/>
        <v>13044</v>
      </c>
      <c r="G207" s="27">
        <f t="shared" si="11"/>
        <v>400</v>
      </c>
    </row>
    <row r="208" spans="2:7" x14ac:dyDescent="0.2">
      <c r="B208" s="29" t="s">
        <v>45</v>
      </c>
      <c r="C208" s="30">
        <v>29</v>
      </c>
      <c r="D208" s="25">
        <f t="shared" si="9"/>
        <v>1</v>
      </c>
      <c r="E208" s="26">
        <v>5.0435659750604363E-4</v>
      </c>
      <c r="F208" s="27">
        <f t="shared" si="10"/>
        <v>4500</v>
      </c>
      <c r="G208" s="27">
        <f t="shared" si="11"/>
        <v>200</v>
      </c>
    </row>
    <row r="209" spans="2:7" x14ac:dyDescent="0.2">
      <c r="B209" s="29" t="s">
        <v>107</v>
      </c>
      <c r="C209" s="30">
        <v>268</v>
      </c>
      <c r="D209" s="25">
        <f t="shared" si="9"/>
        <v>1</v>
      </c>
      <c r="E209" s="26">
        <v>4.6609506252282646E-3</v>
      </c>
      <c r="F209" s="27">
        <f t="shared" si="10"/>
        <v>7020</v>
      </c>
      <c r="G209" s="27">
        <f t="shared" si="11"/>
        <v>268</v>
      </c>
    </row>
    <row r="210" spans="2:7" ht="25.5" x14ac:dyDescent="0.2">
      <c r="B210" s="29" t="s">
        <v>124</v>
      </c>
      <c r="C210" s="30">
        <v>151</v>
      </c>
      <c r="D210" s="25">
        <f t="shared" si="9"/>
        <v>1</v>
      </c>
      <c r="E210" s="26">
        <v>2.591349414772431E-3</v>
      </c>
      <c r="F210" s="27">
        <f t="shared" si="10"/>
        <v>5265</v>
      </c>
      <c r="G210" s="27">
        <f t="shared" si="11"/>
        <v>200</v>
      </c>
    </row>
    <row r="211" spans="2:7" x14ac:dyDescent="0.2">
      <c r="B211" s="29" t="s">
        <v>241</v>
      </c>
      <c r="C211" s="30">
        <v>2</v>
      </c>
      <c r="D211" s="25">
        <f t="shared" si="9"/>
        <v>1</v>
      </c>
      <c r="E211" s="26">
        <v>3.4783213621106456E-5</v>
      </c>
      <c r="F211" s="27">
        <f t="shared" si="10"/>
        <v>4500</v>
      </c>
      <c r="G211" s="27">
        <f t="shared" si="11"/>
        <v>200</v>
      </c>
    </row>
    <row r="212" spans="2:7" x14ac:dyDescent="0.2">
      <c r="B212" s="29" t="s">
        <v>223</v>
      </c>
      <c r="C212" s="30">
        <v>10</v>
      </c>
      <c r="D212" s="25">
        <f t="shared" si="9"/>
        <v>1</v>
      </c>
      <c r="E212" s="26">
        <v>1.7391606810553226E-4</v>
      </c>
      <c r="F212" s="27">
        <f t="shared" si="10"/>
        <v>4500</v>
      </c>
      <c r="G212" s="27">
        <f t="shared" si="11"/>
        <v>200</v>
      </c>
    </row>
    <row r="213" spans="2:7" x14ac:dyDescent="0.2">
      <c r="B213" s="29" t="s">
        <v>121</v>
      </c>
      <c r="C213" s="30">
        <v>167</v>
      </c>
      <c r="D213" s="25">
        <f t="shared" si="9"/>
        <v>1</v>
      </c>
      <c r="E213" s="26">
        <v>2.9043983373623888E-3</v>
      </c>
      <c r="F213" s="27">
        <f t="shared" si="10"/>
        <v>5505</v>
      </c>
      <c r="G213" s="27">
        <f t="shared" si="11"/>
        <v>200</v>
      </c>
    </row>
    <row r="214" spans="2:7" x14ac:dyDescent="0.2">
      <c r="B214" s="29" t="s">
        <v>25</v>
      </c>
      <c r="C214" s="30">
        <v>225</v>
      </c>
      <c r="D214" s="25">
        <f t="shared" si="9"/>
        <v>1</v>
      </c>
      <c r="E214" s="26">
        <v>3.9131115323744765E-3</v>
      </c>
      <c r="F214" s="27">
        <f t="shared" si="10"/>
        <v>6375</v>
      </c>
      <c r="G214" s="27">
        <f t="shared" si="11"/>
        <v>225</v>
      </c>
    </row>
    <row r="215" spans="2:7" x14ac:dyDescent="0.2">
      <c r="B215" s="29" t="s">
        <v>108</v>
      </c>
      <c r="C215" s="30">
        <v>249</v>
      </c>
      <c r="D215" s="25">
        <f t="shared" si="9"/>
        <v>1</v>
      </c>
      <c r="E215" s="26">
        <v>4.3305100958277538E-3</v>
      </c>
      <c r="F215" s="27">
        <f t="shared" si="10"/>
        <v>6735</v>
      </c>
      <c r="G215" s="27">
        <f t="shared" si="11"/>
        <v>249</v>
      </c>
    </row>
    <row r="216" spans="2:7" x14ac:dyDescent="0.2">
      <c r="B216" s="29" t="s">
        <v>155</v>
      </c>
      <c r="C216" s="30">
        <v>69</v>
      </c>
      <c r="D216" s="25">
        <f t="shared" si="9"/>
        <v>1</v>
      </c>
      <c r="E216" s="26">
        <v>1.2000208699281727E-3</v>
      </c>
      <c r="F216" s="27">
        <f t="shared" si="10"/>
        <v>4500</v>
      </c>
      <c r="G216" s="27">
        <f t="shared" si="11"/>
        <v>200</v>
      </c>
    </row>
    <row r="217" spans="2:7" x14ac:dyDescent="0.2">
      <c r="B217" s="29" t="s">
        <v>193</v>
      </c>
      <c r="C217" s="30">
        <v>27</v>
      </c>
      <c r="D217" s="25">
        <f t="shared" si="9"/>
        <v>1</v>
      </c>
      <c r="E217" s="26">
        <v>4.3479017026383065E-4</v>
      </c>
      <c r="F217" s="27">
        <f t="shared" si="10"/>
        <v>4500</v>
      </c>
      <c r="G217" s="27">
        <f t="shared" si="11"/>
        <v>200</v>
      </c>
    </row>
    <row r="218" spans="2:7" x14ac:dyDescent="0.2">
      <c r="B218" s="29" t="s">
        <v>234</v>
      </c>
      <c r="C218" s="30">
        <v>3</v>
      </c>
      <c r="D218" s="25">
        <f t="shared" si="9"/>
        <v>1</v>
      </c>
      <c r="E218" s="26">
        <v>5.2174820431659681E-5</v>
      </c>
      <c r="F218" s="27">
        <f t="shared" si="10"/>
        <v>4500</v>
      </c>
      <c r="G218" s="27">
        <f t="shared" si="11"/>
        <v>200</v>
      </c>
    </row>
    <row r="219" spans="2:7" x14ac:dyDescent="0.2">
      <c r="B219" s="29" t="s">
        <v>138</v>
      </c>
      <c r="C219" s="30">
        <v>115</v>
      </c>
      <c r="D219" s="25">
        <f t="shared" si="9"/>
        <v>1</v>
      </c>
      <c r="E219" s="26">
        <v>1.9652515695925145E-3</v>
      </c>
      <c r="F219" s="27">
        <f t="shared" si="10"/>
        <v>4725</v>
      </c>
      <c r="G219" s="27">
        <f t="shared" si="11"/>
        <v>200</v>
      </c>
    </row>
    <row r="220" spans="2:7" x14ac:dyDescent="0.2">
      <c r="B220" s="29" t="s">
        <v>151</v>
      </c>
      <c r="C220" s="30">
        <v>82</v>
      </c>
      <c r="D220" s="25">
        <f t="shared" si="9"/>
        <v>1</v>
      </c>
      <c r="E220" s="26">
        <v>1.304370510791492E-3</v>
      </c>
      <c r="F220" s="27">
        <f t="shared" si="10"/>
        <v>4500</v>
      </c>
      <c r="G220" s="27">
        <f t="shared" si="11"/>
        <v>200</v>
      </c>
    </row>
    <row r="221" spans="2:7" x14ac:dyDescent="0.2">
      <c r="B221" s="29" t="s">
        <v>218</v>
      </c>
      <c r="C221" s="30">
        <v>14</v>
      </c>
      <c r="D221" s="25">
        <f t="shared" si="9"/>
        <v>1</v>
      </c>
      <c r="E221" s="26">
        <v>2.4348249534774519E-4</v>
      </c>
      <c r="F221" s="27">
        <f t="shared" si="10"/>
        <v>4500</v>
      </c>
      <c r="G221" s="27">
        <f t="shared" si="11"/>
        <v>200</v>
      </c>
    </row>
    <row r="222" spans="2:7" x14ac:dyDescent="0.2">
      <c r="B222" s="29" t="s">
        <v>190</v>
      </c>
      <c r="C222" s="30">
        <v>28</v>
      </c>
      <c r="D222" s="25">
        <f t="shared" si="9"/>
        <v>1</v>
      </c>
      <c r="E222" s="26">
        <v>4.8696499069549037E-4</v>
      </c>
      <c r="F222" s="27">
        <f t="shared" si="10"/>
        <v>4500</v>
      </c>
      <c r="G222" s="27">
        <f t="shared" si="11"/>
        <v>200</v>
      </c>
    </row>
    <row r="223" spans="2:7" x14ac:dyDescent="0.2">
      <c r="B223" s="29" t="s">
        <v>129</v>
      </c>
      <c r="C223" s="30">
        <v>131</v>
      </c>
      <c r="D223" s="25">
        <f t="shared" si="9"/>
        <v>1</v>
      </c>
      <c r="E223" s="26">
        <v>1.9304683559714082E-3</v>
      </c>
      <c r="F223" s="27">
        <f t="shared" si="10"/>
        <v>4965</v>
      </c>
      <c r="G223" s="27">
        <f t="shared" si="11"/>
        <v>200</v>
      </c>
    </row>
    <row r="224" spans="2:7" ht="25.5" x14ac:dyDescent="0.2">
      <c r="B224" s="29" t="s">
        <v>228</v>
      </c>
      <c r="C224" s="30">
        <v>6</v>
      </c>
      <c r="D224" s="25">
        <f t="shared" si="9"/>
        <v>1</v>
      </c>
      <c r="E224" s="26">
        <v>1.0434964086331936E-4</v>
      </c>
      <c r="F224" s="27">
        <f t="shared" si="10"/>
        <v>4500</v>
      </c>
      <c r="G224" s="27">
        <f t="shared" si="11"/>
        <v>200</v>
      </c>
    </row>
    <row r="225" spans="1:17" x14ac:dyDescent="0.2">
      <c r="B225" s="29" t="s">
        <v>82</v>
      </c>
      <c r="C225" s="30">
        <v>547</v>
      </c>
      <c r="D225" s="25">
        <f t="shared" si="9"/>
        <v>2</v>
      </c>
      <c r="E225" s="26">
        <v>9.4610341049409553E-3</v>
      </c>
      <c r="F225" s="27">
        <f t="shared" si="10"/>
        <v>9341</v>
      </c>
      <c r="G225" s="27">
        <f t="shared" si="11"/>
        <v>400</v>
      </c>
    </row>
    <row r="226" spans="1:17" x14ac:dyDescent="0.2">
      <c r="B226" s="29" t="s">
        <v>134</v>
      </c>
      <c r="C226" s="30">
        <v>119</v>
      </c>
      <c r="D226" s="25">
        <f t="shared" si="9"/>
        <v>1</v>
      </c>
      <c r="E226" s="26">
        <v>2.0522096036452806E-3</v>
      </c>
      <c r="F226" s="27">
        <f t="shared" si="10"/>
        <v>4785</v>
      </c>
      <c r="G226" s="27">
        <f t="shared" si="11"/>
        <v>200</v>
      </c>
    </row>
    <row r="227" spans="1:17" x14ac:dyDescent="0.2">
      <c r="B227" s="29" t="s">
        <v>61</v>
      </c>
      <c r="C227" s="30">
        <v>222</v>
      </c>
      <c r="D227" s="25">
        <f t="shared" si="9"/>
        <v>1</v>
      </c>
      <c r="E227" s="26">
        <v>3.8609367119428165E-3</v>
      </c>
      <c r="F227" s="27">
        <f t="shared" si="10"/>
        <v>6330</v>
      </c>
      <c r="G227" s="27">
        <f t="shared" si="11"/>
        <v>222</v>
      </c>
    </row>
    <row r="228" spans="1:17" x14ac:dyDescent="0.2">
      <c r="B228" s="29" t="s">
        <v>33</v>
      </c>
      <c r="C228" s="30">
        <v>623</v>
      </c>
      <c r="D228" s="25">
        <f t="shared" si="9"/>
        <v>3</v>
      </c>
      <c r="E228" s="26">
        <v>1.0695838188490235E-2</v>
      </c>
      <c r="F228" s="27">
        <f t="shared" si="10"/>
        <v>10069</v>
      </c>
      <c r="G228" s="27">
        <f t="shared" si="11"/>
        <v>400</v>
      </c>
    </row>
    <row r="229" spans="1:17" x14ac:dyDescent="0.2">
      <c r="B229" s="29" t="s">
        <v>135</v>
      </c>
      <c r="C229" s="30">
        <v>119</v>
      </c>
      <c r="D229" s="25">
        <f t="shared" si="9"/>
        <v>1</v>
      </c>
      <c r="E229" s="26">
        <v>2.0522096036452806E-3</v>
      </c>
      <c r="F229" s="27">
        <f t="shared" si="10"/>
        <v>4785</v>
      </c>
      <c r="G229" s="27">
        <f t="shared" si="11"/>
        <v>200</v>
      </c>
    </row>
    <row r="230" spans="1:17" x14ac:dyDescent="0.2">
      <c r="B230" s="29" t="s">
        <v>161</v>
      </c>
      <c r="C230" s="30">
        <v>60</v>
      </c>
      <c r="D230" s="25">
        <f t="shared" si="9"/>
        <v>1</v>
      </c>
      <c r="E230" s="26">
        <v>1.0434964086331936E-3</v>
      </c>
      <c r="F230" s="27">
        <f t="shared" si="10"/>
        <v>4500</v>
      </c>
      <c r="G230" s="27">
        <f t="shared" si="11"/>
        <v>200</v>
      </c>
    </row>
    <row r="231" spans="1:17" s="33" customFormat="1" x14ac:dyDescent="0.2">
      <c r="B231" s="34"/>
      <c r="C231" s="35"/>
      <c r="D231" s="36"/>
      <c r="E231" s="37"/>
      <c r="F231" s="37"/>
      <c r="G231" s="37"/>
    </row>
    <row r="232" spans="1:17" x14ac:dyDescent="0.2">
      <c r="B232" s="38" t="s">
        <v>243</v>
      </c>
      <c r="C232" s="30"/>
      <c r="D232" s="25"/>
      <c r="E232" s="26"/>
      <c r="F232" s="26"/>
      <c r="G232" s="26"/>
    </row>
    <row r="233" spans="1:17" x14ac:dyDescent="0.2">
      <c r="B233" s="38"/>
      <c r="C233" s="30"/>
      <c r="D233" s="25"/>
      <c r="E233" s="26"/>
      <c r="F233" s="26"/>
      <c r="G233" s="26"/>
    </row>
    <row r="234" spans="1:17" x14ac:dyDescent="0.2">
      <c r="B234" s="38" t="s">
        <v>244</v>
      </c>
      <c r="C234" s="30">
        <v>0</v>
      </c>
      <c r="D234" s="25"/>
      <c r="E234" s="26">
        <v>0</v>
      </c>
      <c r="F234" s="26"/>
      <c r="G234" s="26"/>
    </row>
    <row r="235" spans="1:17" x14ac:dyDescent="0.2">
      <c r="B235" s="39"/>
      <c r="C235" s="40"/>
      <c r="D235" s="41"/>
      <c r="E235" s="42"/>
      <c r="F235" s="42"/>
      <c r="G235" s="42"/>
    </row>
    <row r="236" spans="1:17" x14ac:dyDescent="0.2">
      <c r="B236" s="38"/>
      <c r="C236" s="30"/>
      <c r="D236" s="25"/>
      <c r="E236" s="43"/>
      <c r="F236" s="43"/>
      <c r="G236" s="43"/>
    </row>
    <row r="237" spans="1:17" s="28" customFormat="1" x14ac:dyDescent="0.2">
      <c r="A237"/>
      <c r="C237" s="44"/>
      <c r="D237" s="44"/>
      <c r="E237" s="44"/>
      <c r="F237" s="44"/>
      <c r="G237" s="44"/>
      <c r="H237" s="45"/>
      <c r="I237" s="45"/>
      <c r="J237" s="45"/>
      <c r="K237" s="45"/>
      <c r="L237" s="45"/>
      <c r="M237" s="45"/>
      <c r="N237" s="45"/>
      <c r="O237" s="45"/>
      <c r="P237" s="45"/>
      <c r="Q237" s="45"/>
    </row>
  </sheetData>
  <phoneticPr fontId="1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4"/>
  <sheetViews>
    <sheetView tabSelected="1" topLeftCell="B1" zoomScale="70" zoomScaleNormal="70" workbookViewId="0">
      <selection sqref="A1:D1"/>
    </sheetView>
  </sheetViews>
  <sheetFormatPr defaultRowHeight="12.75" x14ac:dyDescent="0.2"/>
  <cols>
    <col min="1" max="1" width="2" hidden="1" customWidth="1"/>
    <col min="2" max="2" width="33.7109375" style="3" customWidth="1"/>
    <col min="3" max="3" width="23.140625" style="3" customWidth="1"/>
    <col min="4" max="4" width="49.7109375" style="48" customWidth="1"/>
    <col min="6" max="6" width="14.42578125" bestFit="1" customWidth="1"/>
  </cols>
  <sheetData>
    <row r="1" spans="1:4" ht="15.75" x14ac:dyDescent="0.25">
      <c r="A1" s="74" t="s">
        <v>246</v>
      </c>
      <c r="B1" s="74"/>
      <c r="C1" s="74"/>
      <c r="D1" s="74"/>
    </row>
    <row r="2" spans="1:4" ht="15" x14ac:dyDescent="0.2">
      <c r="A2" s="1"/>
      <c r="B2" s="1"/>
      <c r="C2" s="1"/>
    </row>
    <row r="3" spans="1:4" ht="15" x14ac:dyDescent="0.2">
      <c r="A3" s="75" t="s">
        <v>263</v>
      </c>
      <c r="B3" s="75"/>
      <c r="C3" s="75"/>
      <c r="D3" s="75"/>
    </row>
    <row r="4" spans="1:4" x14ac:dyDescent="0.2">
      <c r="A4" s="2"/>
    </row>
    <row r="5" spans="1:4" x14ac:dyDescent="0.2">
      <c r="B5" s="4" t="s">
        <v>0</v>
      </c>
      <c r="C5" s="4" t="s">
        <v>1</v>
      </c>
      <c r="D5" s="51" t="s">
        <v>2</v>
      </c>
    </row>
    <row r="6" spans="1:4" x14ac:dyDescent="0.2">
      <c r="B6" s="5"/>
      <c r="C6" s="5"/>
      <c r="D6" s="49"/>
    </row>
    <row r="7" spans="1:4" x14ac:dyDescent="0.2">
      <c r="B7" s="6" t="s">
        <v>14</v>
      </c>
      <c r="C7" s="46" t="s">
        <v>232</v>
      </c>
      <c r="D7" s="68" t="s">
        <v>245</v>
      </c>
    </row>
    <row r="8" spans="1:4" x14ac:dyDescent="0.2">
      <c r="B8" s="6"/>
      <c r="C8" s="7"/>
      <c r="D8" s="68"/>
    </row>
    <row r="9" spans="1:4" ht="25.5" x14ac:dyDescent="0.2">
      <c r="B9" s="6" t="s">
        <v>262</v>
      </c>
      <c r="C9" s="47">
        <f>VLOOKUP($C$7,'General Estimates'!$B$7:$G$230,2,FALSE)</f>
        <v>4</v>
      </c>
      <c r="D9" s="68" t="s">
        <v>258</v>
      </c>
    </row>
    <row r="10" spans="1:4" ht="41.25" customHeight="1" x14ac:dyDescent="0.2">
      <c r="B10" s="6"/>
      <c r="C10" s="8"/>
      <c r="D10" s="68" t="s">
        <v>247</v>
      </c>
    </row>
    <row r="11" spans="1:4" x14ac:dyDescent="0.2">
      <c r="B11" s="6"/>
      <c r="C11" s="8"/>
      <c r="D11" s="68"/>
    </row>
    <row r="12" spans="1:4" ht="40.5" customHeight="1" x14ac:dyDescent="0.2">
      <c r="B12" s="6" t="s">
        <v>4</v>
      </c>
      <c r="C12" s="47">
        <f>IF(C9&gt;1000,2,1)</f>
        <v>1</v>
      </c>
      <c r="D12" s="68" t="s">
        <v>259</v>
      </c>
    </row>
    <row r="13" spans="1:4" x14ac:dyDescent="0.2">
      <c r="B13" s="6"/>
      <c r="C13" s="9"/>
      <c r="D13" s="68"/>
    </row>
    <row r="14" spans="1:4" x14ac:dyDescent="0.2">
      <c r="B14" s="6" t="s">
        <v>5</v>
      </c>
      <c r="C14" s="6"/>
      <c r="D14" s="68"/>
    </row>
    <row r="15" spans="1:4" ht="76.5" x14ac:dyDescent="0.2">
      <c r="B15" s="10" t="s">
        <v>6</v>
      </c>
      <c r="C15" s="46">
        <v>0</v>
      </c>
      <c r="D15" s="68" t="s">
        <v>260</v>
      </c>
    </row>
    <row r="16" spans="1:4" ht="54" customHeight="1" x14ac:dyDescent="0.2">
      <c r="B16" s="6"/>
      <c r="C16" s="9"/>
      <c r="D16" s="68" t="s">
        <v>249</v>
      </c>
    </row>
    <row r="17" spans="2:6" x14ac:dyDescent="0.2">
      <c r="B17" s="6"/>
      <c r="C17" s="9"/>
      <c r="D17" s="68"/>
    </row>
    <row r="18" spans="2:6" ht="51" x14ac:dyDescent="0.2">
      <c r="B18" s="10" t="s">
        <v>7</v>
      </c>
      <c r="C18" s="46">
        <v>0</v>
      </c>
      <c r="D18" s="68" t="s">
        <v>261</v>
      </c>
    </row>
    <row r="19" spans="2:6" x14ac:dyDescent="0.2">
      <c r="B19" s="6"/>
      <c r="C19" s="56"/>
      <c r="D19" s="68"/>
    </row>
    <row r="20" spans="2:6" ht="25.5" x14ac:dyDescent="0.2">
      <c r="B20" s="6" t="s">
        <v>255</v>
      </c>
      <c r="C20" s="46" t="str">
        <f ca="1">IF(NOW()-DATE(2015,7,25)&lt;0,"Y","N")</f>
        <v>Y</v>
      </c>
      <c r="D20" s="69" t="s">
        <v>264</v>
      </c>
      <c r="F20" s="71"/>
    </row>
    <row r="21" spans="2:6" x14ac:dyDescent="0.2">
      <c r="B21" s="6"/>
      <c r="C21" s="56"/>
      <c r="D21" s="50"/>
      <c r="F21" s="72"/>
    </row>
    <row r="22" spans="2:6" ht="13.5" thickBot="1" x14ac:dyDescent="0.25">
      <c r="B22" s="6"/>
      <c r="C22" s="56"/>
      <c r="D22" s="50"/>
      <c r="F22" s="73"/>
    </row>
    <row r="23" spans="2:6" ht="23.25" customHeight="1" x14ac:dyDescent="0.2">
      <c r="B23" s="76" t="s">
        <v>257</v>
      </c>
      <c r="C23" s="77"/>
      <c r="D23" s="67" t="s">
        <v>251</v>
      </c>
    </row>
    <row r="24" spans="2:6" ht="23.25" customHeight="1" x14ac:dyDescent="0.2">
      <c r="B24" s="65"/>
      <c r="C24" s="66"/>
      <c r="D24" s="78" t="s">
        <v>253</v>
      </c>
    </row>
    <row r="25" spans="2:6" ht="23.25" customHeight="1" x14ac:dyDescent="0.2">
      <c r="B25" s="58" t="s">
        <v>252</v>
      </c>
      <c r="C25" s="62">
        <f>ROUND(MAX(C9-100,0)*15+MAX(0,C9-350)*-12+3300+500*(C15+C18+C12),0)</f>
        <v>3800</v>
      </c>
      <c r="D25" s="78"/>
    </row>
    <row r="26" spans="2:6" ht="23.25" customHeight="1" x14ac:dyDescent="0.2">
      <c r="B26" s="58" t="s">
        <v>254</v>
      </c>
      <c r="C26" s="62">
        <f>ROUND(IF(SUM(C15:C18)=0,-C25*0.05,0),0)</f>
        <v>-190</v>
      </c>
      <c r="D26" s="78"/>
    </row>
    <row r="27" spans="2:6" ht="23.25" customHeight="1" x14ac:dyDescent="0.2">
      <c r="B27" s="58" t="s">
        <v>265</v>
      </c>
      <c r="C27" s="63">
        <f ca="1">ROUND(IF(C20="Y",-ROUND(0.03*C25,0),0),0)</f>
        <v>-114</v>
      </c>
      <c r="D27" s="78"/>
    </row>
    <row r="28" spans="2:6" ht="23.25" customHeight="1" x14ac:dyDescent="0.2">
      <c r="B28" s="57" t="s">
        <v>250</v>
      </c>
      <c r="C28" s="64">
        <f ca="1">SUM(C25:C27)</f>
        <v>3496</v>
      </c>
      <c r="D28" s="78"/>
    </row>
    <row r="29" spans="2:6" ht="13.5" customHeight="1" x14ac:dyDescent="0.2">
      <c r="B29" s="12"/>
      <c r="C29" s="13"/>
      <c r="D29" s="59"/>
    </row>
    <row r="30" spans="2:6" ht="66" customHeight="1" thickBot="1" x14ac:dyDescent="0.25">
      <c r="B30" s="14" t="s">
        <v>248</v>
      </c>
      <c r="C30" s="61">
        <f>MAX(200,MIN(400,C9))</f>
        <v>200</v>
      </c>
      <c r="D30" s="60" t="s">
        <v>256</v>
      </c>
    </row>
    <row r="31" spans="2:6" x14ac:dyDescent="0.2">
      <c r="C31" s="11"/>
    </row>
    <row r="32" spans="2:6" ht="76.5" customHeight="1" x14ac:dyDescent="0.2">
      <c r="C32" s="52"/>
      <c r="D32" s="70" t="str">
        <f>IF(C9&lt;100,"3)  The entity may be eligible for Milliman's online GASB 45 compliance tool www.GASB45Help.com.  Details for this tool will be provided in the advisory recommendation letter.  Use of GASB45Help.com costs $2,800 every two years.","")</f>
        <v>3)  The entity may be eligible for Milliman's online GASB 45 compliance tool www.GASB45Help.com.  Details for this tool will be provided in the advisory recommendation letter.  Use of GASB45Help.com costs $2,800 every two years.</v>
      </c>
    </row>
    <row r="33" spans="3:3" ht="93.75" customHeight="1" x14ac:dyDescent="0.2">
      <c r="C33" s="53"/>
    </row>
    <row r="34" spans="3:3" ht="42" customHeight="1" x14ac:dyDescent="0.2">
      <c r="C34" s="53"/>
    </row>
  </sheetData>
  <sheetProtection password="D90A" sheet="1" objects="1" scenarios="1"/>
  <mergeCells count="4">
    <mergeCell ref="A1:D1"/>
    <mergeCell ref="A3:D3"/>
    <mergeCell ref="B23:C23"/>
    <mergeCell ref="D24:D28"/>
  </mergeCells>
  <phoneticPr fontId="15" type="noConversion"/>
  <dataValidations count="1">
    <dataValidation type="list" allowBlank="1" showInputMessage="1" showErrorMessage="1" sqref="C7">
      <formula1>EntityName</formula1>
    </dataValidation>
  </dataValidations>
  <pageMargins left="0.62" right="0.4" top="0.56000000000000005" bottom="0.7" header="0.2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URL xmlns="http://schemas.microsoft.com/sharepoint/v3">
      <Url>https://www.oregon.gov/oha/OEBB/Documents/Milliman-Price-Estimator-2014-15.xlsx</Url>
      <Description>Milliman Price Estimator 2014-15</Description>
    </URL>
    <IACategory xmlns="59da1016-2a1b-4f8a-9768-d7a4932f6f16" xsi:nil="true"/>
    <IASubtopic xmlns="59da1016-2a1b-4f8a-9768-d7a4932f6f16" xsi:nil="true"/>
    <DocumentExpirationDate xmlns="59da1016-2a1b-4f8a-9768-d7a4932f6f16" xsi:nil="true"/>
    <Meta_x0020_Keywords xmlns="4ae36f81-d477-4ce0-9962-6a9ceb297dcd" xsi:nil="true"/>
    <IATopic xmlns="59da1016-2a1b-4f8a-9768-d7a4932f6f16" xsi:nil="true"/>
    <Meta_x0020_Description xmlns="4ae36f81-d477-4ce0-9962-6a9ceb297d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08BDF6D6EB0F439F0C6391440637CD" ma:contentTypeVersion="18" ma:contentTypeDescription="Create a new document." ma:contentTypeScope="" ma:versionID="d31f693616e7dee12e8579132c41f9cd">
  <xsd:schema xmlns:xsd="http://www.w3.org/2001/XMLSchema" xmlns:xs="http://www.w3.org/2001/XMLSchema" xmlns:p="http://schemas.microsoft.com/office/2006/metadata/properties" xmlns:ns1="http://schemas.microsoft.com/sharepoint/v3" xmlns:ns2="59da1016-2a1b-4f8a-9768-d7a4932f6f16" xmlns:ns3="4ae36f81-d477-4ce0-9962-6a9ceb297dcd" targetNamespace="http://schemas.microsoft.com/office/2006/metadata/properties" ma:root="true" ma:fieldsID="b511d5c56364632784f3826966c8dc7d" ns1:_="" ns2:_="" ns3:_="">
    <xsd:import namespace="http://schemas.microsoft.com/sharepoint/v3"/>
    <xsd:import namespace="59da1016-2a1b-4f8a-9768-d7a4932f6f16"/>
    <xsd:import namespace="4ae36f81-d477-4ce0-9962-6a9ceb297dcd"/>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e36f81-d477-4ce0-9962-6a9ceb297dcd"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maxLength value="255"/>
        </xsd:restriction>
      </xsd:simpleType>
    </xsd:element>
    <xsd:element name="Meta_x0020_Keywords" ma:index="8" nillable="true" ma:displayName="Meta Keywords" ma:internalName="Meta_x0020_Keywords"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8EA1F4-EF53-4137-9BFC-EC1AB5A3FB64}"/>
</file>

<file path=customXml/itemProps2.xml><?xml version="1.0" encoding="utf-8"?>
<ds:datastoreItem xmlns:ds="http://schemas.openxmlformats.org/officeDocument/2006/customXml" ds:itemID="{E0176A9F-592B-4F74-AC51-387A0267EEC9}"/>
</file>

<file path=customXml/itemProps3.xml><?xml version="1.0" encoding="utf-8"?>
<ds:datastoreItem xmlns:ds="http://schemas.openxmlformats.org/officeDocument/2006/customXml" ds:itemID="{96D8C840-AC56-4DE1-8C5D-7C5B771961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Estimates</vt:lpstr>
      <vt:lpstr>Online Estimator</vt:lpstr>
      <vt:lpstr>EntityName</vt:lpstr>
    </vt:vector>
  </TitlesOfParts>
  <Company>Milliman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Milliman Price Estimator 2014-15</dc:title>
  <dc:creator>will.clark</dc:creator>
  <cp:keywords/>
  <cp:lastModifiedBy>COWSILL Jackie * OEBB</cp:lastModifiedBy>
  <cp:lastPrinted>2015-05-21T21:53:51Z</cp:lastPrinted>
  <dcterms:created xsi:type="dcterms:W3CDTF">2009-07-16T17:27:49Z</dcterms:created>
  <dcterms:modified xsi:type="dcterms:W3CDTF">2015-06-23T06:21:01Z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0x0101009C08BDF6D6EB0F439F0C6391440637CD</vt:lpwstr>
  </property>
  <property fmtid="{D5CDD505-2E9C-101B-9397-08002B2CF9AE}" pid="3" name="Order">
    <vt:r8>1400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display_urn">
    <vt:lpwstr>Jackie  Cowsill</vt:lpwstr>
  </property>
  <property fmtid="{D5CDD505-2E9C-101B-9397-08002B2CF9AE}" pid="10" name="WorkflowChangePath">
    <vt:lpwstr>1e352c61-f1a3-4a28-b230-7e2b9f21bca7,2;1e352c61-f1a3-4a28-b230-7e2b9f21bca7,4;</vt:lpwstr>
  </property>
</Properties>
</file>