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O:\Procurement Files\DAS_NASPO_Lead_Vehicle and Box Truck Rental\Enterprise Master Agreement\Amendment to Master\Amendment 3\"/>
    </mc:Choice>
  </mc:AlternateContent>
  <xr:revisionPtr revIDLastSave="0" documentId="8_{19ABA5B7-B836-4389-AA77-788D795A8C9C}" xr6:coauthVersionLast="47" xr6:coauthVersionMax="47" xr10:uidLastSave="{00000000-0000-0000-0000-000000000000}"/>
  <bookViews>
    <workbookView xWindow="25490" yWindow="-110" windowWidth="25820" windowHeight="13900" xr2:uid="{07E417CA-82A1-4CF6-93AB-E488FF84CAFC}"/>
  </bookViews>
  <sheets>
    <sheet name="$1M Liability Rate Plan " sheetId="5" r:id="rId1"/>
    <sheet name="Daily Surcharg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 l="1"/>
  <c r="D40" i="5"/>
  <c r="C36" i="5"/>
  <c r="C37" i="5"/>
  <c r="C38" i="5"/>
  <c r="B40" i="5"/>
  <c r="C40" i="5" s="1"/>
  <c r="B39" i="5"/>
  <c r="C39" i="5" s="1"/>
  <c r="B38" i="5"/>
  <c r="D38" i="5" s="1"/>
  <c r="B37" i="5"/>
  <c r="D37" i="5" s="1"/>
  <c r="B36" i="5"/>
  <c r="D36" i="5" s="1"/>
  <c r="B35" i="5"/>
  <c r="D35" i="5" s="1"/>
  <c r="B34" i="5"/>
  <c r="D34" i="5" s="1"/>
  <c r="B33" i="5"/>
  <c r="C33" i="5" s="1"/>
  <c r="B32" i="5"/>
  <c r="C32" i="5" s="1"/>
  <c r="B31" i="5"/>
  <c r="C31" i="5" s="1"/>
  <c r="B30" i="5"/>
  <c r="D30" i="5" s="1"/>
  <c r="B29" i="5"/>
  <c r="D29" i="5" s="1"/>
  <c r="B28" i="5"/>
  <c r="C28" i="5" s="1"/>
  <c r="B27" i="5"/>
  <c r="D27" i="5" s="1"/>
  <c r="B26" i="5"/>
  <c r="D26" i="5" s="1"/>
  <c r="B25" i="5"/>
  <c r="C25" i="5" s="1"/>
  <c r="B24" i="5"/>
  <c r="C24" i="5" s="1"/>
  <c r="B22" i="5"/>
  <c r="C22" i="5" s="1"/>
  <c r="B23" i="5"/>
  <c r="C23" i="5" s="1"/>
  <c r="B21" i="5"/>
  <c r="D21" i="5" s="1"/>
  <c r="B19" i="5"/>
  <c r="C19" i="5" s="1"/>
  <c r="B17" i="5"/>
  <c r="D17" i="5" s="1"/>
  <c r="B16" i="5"/>
  <c r="C16" i="5" s="1"/>
  <c r="B14" i="5"/>
  <c r="D14" i="5" s="1"/>
  <c r="B13" i="5"/>
  <c r="C13" i="5" s="1"/>
  <c r="B12" i="5"/>
  <c r="C12" i="5" s="1"/>
  <c r="B11" i="5"/>
  <c r="D11" i="5" s="1"/>
  <c r="B9" i="5"/>
  <c r="C9" i="5" s="1"/>
  <c r="B8" i="5"/>
  <c r="D8" i="5" s="1"/>
  <c r="B7" i="5"/>
  <c r="C7" i="5" s="1"/>
  <c r="B6" i="5"/>
  <c r="C6" i="5" s="1"/>
  <c r="B5" i="5"/>
  <c r="D5" i="5" s="1"/>
  <c r="C34" i="5" l="1"/>
  <c r="D39" i="5"/>
  <c r="C35" i="5"/>
  <c r="C29" i="5"/>
  <c r="C26" i="5"/>
  <c r="C14" i="5"/>
  <c r="D12" i="5"/>
  <c r="D24" i="5"/>
  <c r="C11" i="5"/>
  <c r="C5" i="5"/>
  <c r="C21" i="5"/>
  <c r="D19" i="5"/>
  <c r="D31" i="5"/>
  <c r="C30" i="5"/>
  <c r="D23" i="5"/>
  <c r="D22" i="5"/>
  <c r="D7" i="5"/>
  <c r="D6" i="5"/>
  <c r="D28" i="5"/>
  <c r="C27" i="5"/>
  <c r="D32" i="5"/>
  <c r="D25" i="5"/>
  <c r="C17" i="5"/>
  <c r="D16" i="5"/>
  <c r="D13" i="5"/>
  <c r="D9" i="5"/>
  <c r="C8" i="5"/>
</calcChain>
</file>

<file path=xl/sharedStrings.xml><?xml version="1.0" encoding="utf-8"?>
<sst xmlns="http://schemas.openxmlformats.org/spreadsheetml/2006/main" count="83" uniqueCount="68">
  <si>
    <t xml:space="preserve">Amount </t>
  </si>
  <si>
    <t>AK, HI Home-City; Boston Home-City; Chicago Home-City; Tahoe</t>
  </si>
  <si>
    <t>San Francisco South Bay Home-City</t>
  </si>
  <si>
    <t>San Francisco (Including Peninsula, unless otherwise indicated) Home-City</t>
  </si>
  <si>
    <t>NYC Boroughs (Bronx, Brooklyn, Manhattan, Queens, and Staten Island)</t>
  </si>
  <si>
    <t>Mt Home-City; ND Home-City; NE (excluding Omaha and Lincoln): PR; SD (Excluding Sioux Falls); WV; WY (Excluding Cheyenne, Laramie, and Jackson): Bemidji, MN, Elko; Las Vegas Strip</t>
  </si>
  <si>
    <t xml:space="preserve">DC Metro; L.A. Home-City and West L.A Area Home-City; San Francisco Central Coast Home-City; San Francisco North and East Bay Home City. </t>
  </si>
  <si>
    <t>NY/CT/NJ Metro (Including Westchester Home-City, Stamford, and Jersey City)</t>
  </si>
  <si>
    <t>Box Trucks (No lift gate)</t>
  </si>
  <si>
    <t>15 feet long, minimum 3,500 payload</t>
  </si>
  <si>
    <t xml:space="preserve">16 feet long, minimum 3,500 payload </t>
  </si>
  <si>
    <t xml:space="preserve">Box Trucks (With Lift Gates) </t>
  </si>
  <si>
    <t>Pick Up Trucks</t>
  </si>
  <si>
    <t>Heavy Duty Pick up (3/4 ton)</t>
  </si>
  <si>
    <t>Other Rentals Available</t>
  </si>
  <si>
    <t xml:space="preserve">Standard Cargo Van </t>
  </si>
  <si>
    <t>Additional Per Mile Charge</t>
  </si>
  <si>
    <t xml:space="preserve">Other Trucks/Vans Available </t>
  </si>
  <si>
    <t>12 Ft Stake Bed</t>
  </si>
  <si>
    <t>16 Ft Stake Bed</t>
  </si>
  <si>
    <t>24 Ft Stake Bed</t>
  </si>
  <si>
    <t>26 Ft Stake Bed</t>
  </si>
  <si>
    <t>3/4 Ton Pick up 4WD Diesel</t>
  </si>
  <si>
    <t>1 Ton Pick up Truck 4WD Diesel</t>
  </si>
  <si>
    <t xml:space="preserve">Mini Cargo Van </t>
  </si>
  <si>
    <t xml:space="preserve">Heavy Duty Cargo Van </t>
  </si>
  <si>
    <t xml:space="preserve">Heavy Duty XL Cargo Van </t>
  </si>
  <si>
    <t xml:space="preserve">Hi-Roof cargo Van </t>
  </si>
  <si>
    <t xml:space="preserve">24Ft box Truck with lift gate </t>
  </si>
  <si>
    <t xml:space="preserve">Retained Responsibility </t>
  </si>
  <si>
    <t xml:space="preserve">Liability </t>
  </si>
  <si>
    <t>* see below</t>
  </si>
  <si>
    <t>Heavy Duty Pick up (1 ton)</t>
  </si>
  <si>
    <t>Telematics</t>
  </si>
  <si>
    <t>Available upon request, rates vary by region</t>
  </si>
  <si>
    <t>Daily Surcharges Enterprise Brand</t>
  </si>
  <si>
    <t xml:space="preserve">Limited to oil changes, fluids, filters, normal wear of brakes and tires. Preventative Maintenance does not include repairs required that are result of neglect, abuse, or collision.  Repairs to after market equipment and glass are not included.  </t>
  </si>
  <si>
    <t xml:space="preserve">Moving Blankets/Pads/Dollies/Straps </t>
  </si>
  <si>
    <t xml:space="preserve">20 feet long, minimum 9,000  payload </t>
  </si>
  <si>
    <t xml:space="preserve">26 feet long, minimum 9,000 payload </t>
  </si>
  <si>
    <t xml:space="preserve">12 feet long, minimum 3,000 payload </t>
  </si>
  <si>
    <t xml:space="preserve">20 feet long, minimum 9,000 payload </t>
  </si>
  <si>
    <t>26 feet long, minimum 9,000 payload</t>
  </si>
  <si>
    <t>Stake Class 4/5 Conventional</t>
  </si>
  <si>
    <t xml:space="preserve">All Rates listed in cost sheet above include DW with $2,500.00 Retained Responsibility </t>
  </si>
  <si>
    <t xml:space="preserve">Preventative Maintech included in rental </t>
  </si>
  <si>
    <t xml:space="preserve">Roadside Assistance Protection </t>
  </si>
  <si>
    <t xml:space="preserve">Available upon request, rates vary by region and are subject to change  </t>
  </si>
  <si>
    <t xml:space="preserve"> Daily Rate for rentals from 1-6 days  per 24 hour period. </t>
  </si>
  <si>
    <r>
      <rPr>
        <u val="singleAccounting"/>
        <sz val="12"/>
        <color theme="1"/>
        <rFont val="Times New Roman"/>
        <family val="1"/>
      </rPr>
      <t>Weekly</t>
    </r>
    <r>
      <rPr>
        <b/>
        <u val="singleAccounting"/>
        <sz val="12"/>
        <color theme="1"/>
        <rFont val="Times New Roman"/>
        <family val="1"/>
      </rPr>
      <t xml:space="preserve"> </t>
    </r>
    <r>
      <rPr>
        <sz val="12"/>
        <color theme="1"/>
        <rFont val="Times New Roman"/>
        <family val="1"/>
      </rPr>
      <t xml:space="preserve"> rate  for 7 days at 6 x the Daily rate </t>
    </r>
  </si>
  <si>
    <t>Monthly rate 24 x the Daily Rate</t>
  </si>
  <si>
    <t>Islip Home-City; NY (Unless otherwise indicated); Seattle</t>
  </si>
  <si>
    <t xml:space="preserve"> </t>
  </si>
  <si>
    <t>Available upon request at $8.99 per day.  This protection waives financial responsibilty for roadside service as it relates to chargeable roadside incidents: such as lost keys, lock outs and fuel outages.</t>
  </si>
  <si>
    <t xml:space="preserve">The following trucks/Vans have 150 free miles per day, 750 free  miles per week and 3,000 free per month include in rates: 3/4 Ton Pick up, 3/4 Ton Diesel, 1 ton Pick up , 1 ton ick up Diesel, mini cargo van, standard cargo van, HD cargo van, HD XL cargo van and Hi-Roof Cargo van. </t>
  </si>
  <si>
    <t>Mileage Included</t>
  </si>
  <si>
    <t xml:space="preserve">  </t>
  </si>
  <si>
    <t xml:space="preserve">EAN Services, LLC </t>
  </si>
  <si>
    <r>
      <t>Exhibit 4.1 Rates and Box Truck Types *</t>
    </r>
    <r>
      <rPr>
        <b/>
        <sz val="12"/>
        <color rgb="FFFF0000"/>
        <rFont val="Times New Roman"/>
        <family val="1"/>
      </rPr>
      <t>See Liability insurance below</t>
    </r>
  </si>
  <si>
    <t xml:space="preserve">$1M Combined Single Limt  included in Rates </t>
  </si>
  <si>
    <t xml:space="preserve">Gooseneck Class 4/5 Conventional </t>
  </si>
  <si>
    <t xml:space="preserve">Dump Body Class 4/5 Conventional </t>
  </si>
  <si>
    <t xml:space="preserve">Utility/Service Body </t>
  </si>
  <si>
    <t xml:space="preserve">Utility/Service Body 4/5 Conventional </t>
  </si>
  <si>
    <t xml:space="preserve">Hi-Roof cargo Van-Reefer </t>
  </si>
  <si>
    <t xml:space="preserve">14 Ft Box Truck-Reefer </t>
  </si>
  <si>
    <t xml:space="preserve">24 FT Box Truck Reefer </t>
  </si>
  <si>
    <t xml:space="preserve">26 FT Box Truck-Reefer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</si>
</sst>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1" x14ac:knownFonts="1">
    <font>
      <sz val="11"/>
      <color theme="1"/>
      <name val="Aptos Narrow"/>
      <family val="2"/>
      <scheme val="minor"/>
    </font>
    <font>
      <sz val="11"/>
      <color theme="1"/>
      <name val="Aptos Narrow"/>
      <family val="2"/>
      <scheme val="minor"/>
    </font>
    <font>
      <b/>
      <sz val="12"/>
      <color theme="1"/>
      <name val="Times New Roman"/>
      <family val="1"/>
    </font>
    <font>
      <b/>
      <sz val="12"/>
      <color theme="1"/>
      <name val="Aptos Narrow"/>
      <family val="2"/>
      <scheme val="minor"/>
    </font>
    <font>
      <sz val="12"/>
      <color theme="1"/>
      <name val="Times New Roman"/>
      <family val="1"/>
    </font>
    <font>
      <sz val="12"/>
      <name val="Times New Roman"/>
      <family val="1"/>
    </font>
    <font>
      <u val="singleAccounting"/>
      <sz val="12"/>
      <color theme="1"/>
      <name val="Times New Roman"/>
      <family val="1"/>
    </font>
    <font>
      <b/>
      <u val="singleAccounting"/>
      <sz val="12"/>
      <color theme="1"/>
      <name val="Times New Roman"/>
      <family val="1"/>
    </font>
    <font>
      <sz val="10"/>
      <name val="Aptos Narrow"/>
      <family val="2"/>
      <scheme val="minor"/>
    </font>
    <font>
      <sz val="11"/>
      <color rgb="FFFF0000"/>
      <name val="Aptos Narrow"/>
      <family val="2"/>
      <scheme val="minor"/>
    </font>
    <font>
      <sz val="11"/>
      <color theme="1"/>
      <name val="Times New Roman"/>
      <family val="1"/>
    </font>
    <font>
      <b/>
      <sz val="11"/>
      <color theme="1"/>
      <name val="Times New Roman"/>
      <family val="1"/>
    </font>
    <font>
      <sz val="11"/>
      <name val="Aptos Narrow"/>
      <family val="2"/>
      <scheme val="minor"/>
    </font>
    <font>
      <sz val="11"/>
      <name val="Times New Roman"/>
      <family val="1"/>
    </font>
    <font>
      <sz val="11"/>
      <color rgb="FF00B050"/>
      <name val="Times New Roman"/>
      <family val="1"/>
    </font>
    <font>
      <b/>
      <sz val="11"/>
      <color theme="1"/>
      <name val="Aptos Narrow"/>
      <family val="2"/>
      <scheme val="minor"/>
    </font>
    <font>
      <b/>
      <sz val="12"/>
      <color rgb="FFFF0000"/>
      <name val="Times New Roman"/>
      <family val="1"/>
    </font>
    <font>
      <b/>
      <sz val="12"/>
      <name val="Times New Roman"/>
      <family val="1"/>
    </font>
    <font>
      <sz val="11"/>
      <color rgb="FF388600"/>
      <name val="Aptos Narrow"/>
      <family val="2"/>
      <scheme val="minor"/>
    </font>
    <font>
      <sz val="12"/>
      <color rgb="FF388600"/>
      <name val="Times New Roman"/>
      <family val="1"/>
    </font>
    <font>
      <b/>
      <sz val="12"/>
      <color rgb="FF388600"/>
      <name val="Times New Roman"/>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0" fillId="0" borderId="0" xfId="0" applyAlignment="1">
      <alignment wrapText="1"/>
    </xf>
    <xf numFmtId="164" fontId="4" fillId="0" borderId="1" xfId="0" applyNumberFormat="1" applyFont="1" applyBorder="1"/>
    <xf numFmtId="0" fontId="4" fillId="0" borderId="0" xfId="0" applyFont="1"/>
    <xf numFmtId="0" fontId="4" fillId="0" borderId="0" xfId="0" applyFont="1" applyAlignment="1">
      <alignment wrapText="1"/>
    </xf>
    <xf numFmtId="0" fontId="4" fillId="0" borderId="1" xfId="0" applyFont="1" applyBorder="1" applyAlignment="1">
      <alignment wrapText="1"/>
    </xf>
    <xf numFmtId="0" fontId="4" fillId="0" borderId="1" xfId="0" applyFont="1" applyBorder="1" applyAlignment="1">
      <alignment vertical="top" wrapText="1"/>
    </xf>
    <xf numFmtId="0" fontId="4" fillId="0" borderId="4" xfId="0" applyFont="1" applyBorder="1" applyAlignment="1">
      <alignment wrapText="1"/>
    </xf>
    <xf numFmtId="0" fontId="4" fillId="2" borderId="4" xfId="0" applyFont="1" applyFill="1" applyBorder="1" applyAlignment="1">
      <alignment wrapText="1"/>
    </xf>
    <xf numFmtId="0" fontId="4" fillId="2" borderId="1" xfId="0" applyFont="1" applyFill="1" applyBorder="1" applyAlignment="1">
      <alignment wrapText="1"/>
    </xf>
    <xf numFmtId="0" fontId="10" fillId="0" borderId="1" xfId="0" applyFont="1" applyBorder="1" applyAlignment="1">
      <alignment wrapText="1"/>
    </xf>
    <xf numFmtId="0" fontId="10" fillId="0" borderId="1" xfId="0" applyFont="1" applyBorder="1"/>
    <xf numFmtId="0" fontId="4" fillId="2" borderId="1" xfId="0" applyFont="1" applyFill="1" applyBorder="1" applyAlignment="1">
      <alignment horizontal="center"/>
    </xf>
    <xf numFmtId="164" fontId="4" fillId="2" borderId="1" xfId="0" applyNumberFormat="1" applyFont="1" applyFill="1" applyBorder="1"/>
    <xf numFmtId="0" fontId="4" fillId="2" borderId="1" xfId="0" applyFont="1" applyFill="1" applyBorder="1"/>
    <xf numFmtId="164" fontId="11" fillId="3" borderId="1" xfId="0" applyNumberFormat="1" applyFont="1" applyFill="1" applyBorder="1" applyAlignment="1">
      <alignment horizontal="center"/>
    </xf>
    <xf numFmtId="0" fontId="11" fillId="3" borderId="1" xfId="0" applyFont="1" applyFill="1" applyBorder="1" applyAlignment="1">
      <alignment horizontal="center"/>
    </xf>
    <xf numFmtId="0" fontId="10" fillId="0" borderId="0" xfId="0" applyFont="1"/>
    <xf numFmtId="164" fontId="10" fillId="0" borderId="1" xfId="0" applyNumberFormat="1" applyFont="1" applyBorder="1" applyAlignment="1">
      <alignment horizontal="center"/>
    </xf>
    <xf numFmtId="164" fontId="10" fillId="0" borderId="0" xfId="0" applyNumberFormat="1" applyFont="1" applyAlignment="1">
      <alignment horizontal="center"/>
    </xf>
    <xf numFmtId="0" fontId="10" fillId="0" borderId="1" xfId="0" applyFont="1" applyBorder="1" applyAlignment="1">
      <alignment horizontal="left" wrapText="1"/>
    </xf>
    <xf numFmtId="0" fontId="2" fillId="4" borderId="3" xfId="0" applyFont="1" applyFill="1" applyBorder="1" applyAlignment="1">
      <alignment horizontal="center" wrapText="1"/>
    </xf>
    <xf numFmtId="164" fontId="4" fillId="4" borderId="1" xfId="0" applyNumberFormat="1" applyFont="1" applyFill="1" applyBorder="1"/>
    <xf numFmtId="0" fontId="4" fillId="0" borderId="4" xfId="0" applyFont="1" applyBorder="1" applyAlignment="1">
      <alignment horizontal="center" wrapText="1"/>
    </xf>
    <xf numFmtId="0" fontId="4" fillId="0" borderId="4" xfId="0" applyFont="1" applyBorder="1" applyAlignment="1">
      <alignment horizontal="left"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wrapText="1"/>
    </xf>
    <xf numFmtId="0" fontId="2" fillId="4" borderId="1" xfId="0" applyFont="1" applyFill="1" applyBorder="1" applyAlignment="1">
      <alignment horizontal="center" wrapText="1"/>
    </xf>
    <xf numFmtId="8" fontId="4" fillId="0" borderId="1" xfId="0" applyNumberFormat="1" applyFont="1" applyBorder="1"/>
    <xf numFmtId="0" fontId="12" fillId="0" borderId="0" xfId="0" applyFont="1" applyAlignment="1">
      <alignment horizontal="left" wrapText="1"/>
    </xf>
    <xf numFmtId="0" fontId="9" fillId="0" borderId="0" xfId="0" applyFont="1" applyAlignment="1">
      <alignment wrapText="1"/>
    </xf>
    <xf numFmtId="0" fontId="12" fillId="0" borderId="0" xfId="0" applyFont="1" applyAlignment="1">
      <alignment wrapText="1"/>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164" fontId="4" fillId="0" borderId="5" xfId="0" applyNumberFormat="1" applyFont="1" applyBorder="1" applyAlignment="1">
      <alignment horizontal="left"/>
    </xf>
    <xf numFmtId="164" fontId="4" fillId="4" borderId="5" xfId="0" applyNumberFormat="1" applyFont="1" applyFill="1" applyBorder="1" applyAlignment="1">
      <alignment horizontal="left"/>
    </xf>
    <xf numFmtId="0" fontId="8" fillId="2" borderId="1" xfId="0" applyFont="1" applyFill="1" applyBorder="1" applyAlignment="1">
      <alignment horizontal="left"/>
    </xf>
    <xf numFmtId="0" fontId="4" fillId="2" borderId="1" xfId="0" applyFont="1" applyFill="1" applyBorder="1" applyAlignment="1">
      <alignment horizontal="left"/>
    </xf>
    <xf numFmtId="0" fontId="4" fillId="0" borderId="0" xfId="0" applyFont="1" applyAlignment="1">
      <alignment horizontal="left"/>
    </xf>
    <xf numFmtId="0" fontId="0" fillId="0" borderId="0" xfId="0" applyAlignment="1">
      <alignment horizontal="left"/>
    </xf>
    <xf numFmtId="164" fontId="4" fillId="0" borderId="1" xfId="0" applyNumberFormat="1" applyFont="1" applyBorder="1" applyAlignment="1">
      <alignment horizontal="left"/>
    </xf>
    <xf numFmtId="164" fontId="4" fillId="4" borderId="1" xfId="0" applyNumberFormat="1" applyFont="1" applyFill="1" applyBorder="1" applyAlignment="1">
      <alignment horizontal="left"/>
    </xf>
    <xf numFmtId="0" fontId="14" fillId="0" borderId="0" xfId="0" applyFont="1"/>
    <xf numFmtId="0" fontId="4" fillId="0" borderId="0" xfId="0" applyFont="1" applyAlignment="1">
      <alignment vertical="top" wrapText="1"/>
    </xf>
    <xf numFmtId="164" fontId="0" fillId="0" borderId="0" xfId="0" applyNumberFormat="1"/>
    <xf numFmtId="164" fontId="0" fillId="0" borderId="0" xfId="0" applyNumberFormat="1" applyAlignment="1">
      <alignment horizontal="left"/>
    </xf>
    <xf numFmtId="0" fontId="13" fillId="0" borderId="1" xfId="0" applyFont="1" applyBorder="1"/>
    <xf numFmtId="0" fontId="0" fillId="0" borderId="1" xfId="0" applyBorder="1"/>
    <xf numFmtId="0" fontId="5" fillId="2" borderId="1" xfId="0" applyFont="1" applyFill="1" applyBorder="1" applyAlignment="1">
      <alignment horizontal="center"/>
    </xf>
    <xf numFmtId="0" fontId="5" fillId="2" borderId="1" xfId="0" applyFont="1" applyFill="1" applyBorder="1" applyAlignment="1">
      <alignment vertical="top" wrapText="1"/>
    </xf>
    <xf numFmtId="164" fontId="4" fillId="0" borderId="1" xfId="0" applyNumberFormat="1" applyFont="1" applyBorder="1" applyAlignment="1">
      <alignment wrapText="1"/>
    </xf>
    <xf numFmtId="164" fontId="4" fillId="0" borderId="1" xfId="0" applyNumberFormat="1" applyFont="1" applyBorder="1" applyAlignment="1">
      <alignment horizontal="right"/>
    </xf>
    <xf numFmtId="0" fontId="3" fillId="2" borderId="1" xfId="0" applyFont="1" applyFill="1" applyBorder="1" applyAlignment="1">
      <alignment horizontal="center" vertical="center" wrapText="1"/>
    </xf>
    <xf numFmtId="0" fontId="15" fillId="4" borderId="1" xfId="0" applyFont="1" applyFill="1" applyBorder="1"/>
    <xf numFmtId="0" fontId="2" fillId="2" borderId="1" xfId="0" applyFont="1" applyFill="1" applyBorder="1" applyAlignment="1">
      <alignment vertical="top" wrapText="1"/>
    </xf>
    <xf numFmtId="44" fontId="5" fillId="2" borderId="7" xfId="1" applyFont="1" applyFill="1" applyBorder="1" applyAlignment="1" applyProtection="1">
      <alignment horizontal="left" vertical="top" wrapText="1"/>
    </xf>
    <xf numFmtId="44" fontId="4" fillId="2" borderId="8" xfId="1" applyFont="1" applyFill="1" applyBorder="1" applyAlignment="1" applyProtection="1">
      <alignment horizontal="left" vertical="top" wrapText="1"/>
    </xf>
    <xf numFmtId="44" fontId="4" fillId="2" borderId="7" xfId="1" applyFont="1" applyFill="1" applyBorder="1" applyAlignment="1" applyProtection="1">
      <alignment horizontal="left" vertical="top" wrapText="1"/>
    </xf>
    <xf numFmtId="164" fontId="2" fillId="4" borderId="5" xfId="0" applyNumberFormat="1" applyFont="1" applyFill="1" applyBorder="1" applyAlignment="1">
      <alignment horizontal="center"/>
    </xf>
    <xf numFmtId="164" fontId="4" fillId="4" borderId="6" xfId="0" applyNumberFormat="1" applyFont="1" applyFill="1" applyBorder="1" applyAlignment="1">
      <alignment horizontal="center"/>
    </xf>
    <xf numFmtId="0" fontId="2" fillId="4" borderId="9" xfId="0" applyFont="1" applyFill="1" applyBorder="1" applyAlignment="1">
      <alignment horizontal="center" vertical="center" wrapText="1"/>
    </xf>
    <xf numFmtId="164" fontId="2" fillId="4" borderId="6" xfId="0" applyNumberFormat="1" applyFont="1" applyFill="1" applyBorder="1" applyAlignment="1">
      <alignment horizontal="center"/>
    </xf>
    <xf numFmtId="164" fontId="4" fillId="0" borderId="0" xfId="0" applyNumberFormat="1" applyFont="1"/>
    <xf numFmtId="0" fontId="5" fillId="0" borderId="1" xfId="0" applyFont="1" applyBorder="1" applyAlignment="1">
      <alignment vertical="top"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2" xfId="0" applyFont="1" applyBorder="1" applyAlignment="1">
      <alignment horizontal="center" wrapText="1"/>
    </xf>
    <xf numFmtId="0" fontId="5" fillId="0" borderId="1" xfId="0" applyFont="1" applyBorder="1" applyAlignment="1">
      <alignment horizontal="left" wrapText="1"/>
    </xf>
    <xf numFmtId="0" fontId="17" fillId="2" borderId="5"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2" xfId="0" applyFont="1" applyFill="1" applyBorder="1" applyAlignment="1">
      <alignment horizontal="left" vertical="top" wrapText="1"/>
    </xf>
    <xf numFmtId="0" fontId="5" fillId="0" borderId="1" xfId="0" applyFont="1" applyBorder="1" applyAlignment="1">
      <alignment horizontal="left" vertical="top" wrapText="1"/>
    </xf>
    <xf numFmtId="164" fontId="4" fillId="2" borderId="5" xfId="0" applyNumberFormat="1" applyFont="1" applyFill="1" applyBorder="1" applyAlignment="1">
      <alignment horizontal="left" wrapText="1"/>
    </xf>
    <xf numFmtId="164" fontId="4" fillId="2" borderId="6" xfId="0" applyNumberFormat="1" applyFont="1" applyFill="1" applyBorder="1" applyAlignment="1">
      <alignment horizontal="left" wrapText="1"/>
    </xf>
    <xf numFmtId="164" fontId="4" fillId="2" borderId="2" xfId="0" applyNumberFormat="1" applyFont="1" applyFill="1" applyBorder="1" applyAlignment="1">
      <alignment horizontal="left" wrapText="1"/>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2" fillId="4" borderId="1" xfId="0" applyFont="1" applyFill="1" applyBorder="1" applyAlignment="1"/>
    <xf numFmtId="0" fontId="2" fillId="4" borderId="5" xfId="0" applyFont="1" applyFill="1" applyBorder="1" applyAlignment="1"/>
    <xf numFmtId="0" fontId="2" fillId="4" borderId="1" xfId="0" applyFont="1" applyFill="1" applyBorder="1" applyAlignment="1">
      <alignment horizontal="left"/>
    </xf>
    <xf numFmtId="0" fontId="18" fillId="0" borderId="0" xfId="0" applyFont="1"/>
    <xf numFmtId="8" fontId="18" fillId="0" borderId="0" xfId="0" applyNumberFormat="1" applyFont="1"/>
    <xf numFmtId="44" fontId="19" fillId="2" borderId="7" xfId="1" applyFont="1" applyFill="1" applyBorder="1" applyAlignment="1" applyProtection="1">
      <alignment horizontal="center" vertical="center" wrapText="1"/>
    </xf>
    <xf numFmtId="164" fontId="20" fillId="4" borderId="5" xfId="0" applyNumberFormat="1" applyFont="1" applyFill="1" applyBorder="1" applyAlignment="1"/>
    <xf numFmtId="164" fontId="20" fillId="4" borderId="6" xfId="0" applyNumberFormat="1" applyFont="1" applyFill="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2E98-CAFE-4FE2-AA31-4140A9954CAE}">
  <dimension ref="A1:P106"/>
  <sheetViews>
    <sheetView tabSelected="1" workbookViewId="0">
      <selection activeCell="B58" sqref="B58"/>
    </sheetView>
  </sheetViews>
  <sheetFormatPr defaultRowHeight="14.6" x14ac:dyDescent="0.4"/>
  <cols>
    <col min="1" max="1" width="51.4609375" style="1" customWidth="1"/>
    <col min="2" max="2" width="19.53515625" customWidth="1"/>
    <col min="3" max="3" width="19" style="39" customWidth="1"/>
    <col min="4" max="4" width="19.4609375" style="39" customWidth="1"/>
    <col min="5" max="5" width="17.23046875" customWidth="1"/>
    <col min="6" max="6" width="26" customWidth="1"/>
  </cols>
  <sheetData>
    <row r="1" spans="1:7" ht="15.9" thickBot="1" x14ac:dyDescent="0.45">
      <c r="A1" s="79" t="s">
        <v>58</v>
      </c>
      <c r="B1" s="77"/>
      <c r="C1" s="77"/>
      <c r="D1" s="78"/>
      <c r="E1" s="53"/>
    </row>
    <row r="2" spans="1:7" ht="15.45" thickBot="1" x14ac:dyDescent="0.45">
      <c r="A2" s="75" t="s">
        <v>57</v>
      </c>
      <c r="B2" s="76"/>
      <c r="C2" s="76"/>
      <c r="D2" s="60"/>
      <c r="E2" s="53"/>
      <c r="F2" s="80" t="s">
        <v>52</v>
      </c>
    </row>
    <row r="3" spans="1:7" ht="46.3" x14ac:dyDescent="0.4">
      <c r="A3" s="52"/>
      <c r="B3" s="55" t="s">
        <v>48</v>
      </c>
      <c r="C3" s="57" t="s">
        <v>49</v>
      </c>
      <c r="D3" s="56" t="s">
        <v>50</v>
      </c>
      <c r="E3" s="47"/>
      <c r="F3" s="82" t="s">
        <v>52</v>
      </c>
    </row>
    <row r="4" spans="1:7" ht="30.45" x14ac:dyDescent="0.4">
      <c r="A4" s="21" t="s">
        <v>8</v>
      </c>
      <c r="B4" s="83"/>
      <c r="C4" s="84"/>
      <c r="D4" s="84"/>
      <c r="E4" s="27" t="s">
        <v>16</v>
      </c>
    </row>
    <row r="5" spans="1:7" ht="15.45" x14ac:dyDescent="0.4">
      <c r="A5" s="24" t="s">
        <v>40</v>
      </c>
      <c r="B5" s="2">
        <f>91.8*1.02</f>
        <v>93.635999999999996</v>
      </c>
      <c r="C5" s="40">
        <f>B5*6</f>
        <v>561.81600000000003</v>
      </c>
      <c r="D5" s="34">
        <f>B5*24</f>
        <v>2247.2640000000001</v>
      </c>
      <c r="E5" s="2">
        <v>0.14000000000000001</v>
      </c>
    </row>
    <row r="6" spans="1:7" ht="15.45" x14ac:dyDescent="0.4">
      <c r="A6" s="24" t="s">
        <v>9</v>
      </c>
      <c r="B6" s="2">
        <f>100.35*1.02</f>
        <v>102.357</v>
      </c>
      <c r="C6" s="40">
        <f>B6*6</f>
        <v>614.14200000000005</v>
      </c>
      <c r="D6" s="34">
        <f>B6*24</f>
        <v>2456.5680000000002</v>
      </c>
      <c r="E6" s="2">
        <v>0.14000000000000001</v>
      </c>
    </row>
    <row r="7" spans="1:7" ht="15.45" x14ac:dyDescent="0.4">
      <c r="A7" s="24" t="s">
        <v>10</v>
      </c>
      <c r="B7" s="2">
        <f>105.1*1.02</f>
        <v>107.202</v>
      </c>
      <c r="C7" s="40">
        <f>B7*6</f>
        <v>643.21199999999999</v>
      </c>
      <c r="D7" s="34">
        <f>B7*24</f>
        <v>2572.848</v>
      </c>
      <c r="E7" s="2">
        <v>0.14000000000000001</v>
      </c>
    </row>
    <row r="8" spans="1:7" ht="15.45" x14ac:dyDescent="0.4">
      <c r="A8" s="24" t="s">
        <v>38</v>
      </c>
      <c r="B8" s="2">
        <f>109.85*1.02</f>
        <v>112.047</v>
      </c>
      <c r="C8" s="40">
        <f>B8*6</f>
        <v>672.28199999999993</v>
      </c>
      <c r="D8" s="34">
        <f>B8*24</f>
        <v>2689.1279999999997</v>
      </c>
      <c r="E8" s="2">
        <v>0.14000000000000001</v>
      </c>
    </row>
    <row r="9" spans="1:7" ht="15.45" x14ac:dyDescent="0.4">
      <c r="A9" s="24" t="s">
        <v>39</v>
      </c>
      <c r="B9" s="2">
        <f>118.4*1.02</f>
        <v>120.76800000000001</v>
      </c>
      <c r="C9" s="40">
        <f>B9*6</f>
        <v>724.60800000000006</v>
      </c>
      <c r="D9" s="34">
        <f>B9*24</f>
        <v>2898.4320000000002</v>
      </c>
      <c r="E9" s="2">
        <v>0.14000000000000001</v>
      </c>
    </row>
    <row r="10" spans="1:7" ht="30.45" x14ac:dyDescent="0.4">
      <c r="A10" s="25" t="s">
        <v>11</v>
      </c>
      <c r="B10" s="58"/>
      <c r="C10" s="61"/>
      <c r="D10" s="61"/>
      <c r="E10" s="27" t="s">
        <v>16</v>
      </c>
    </row>
    <row r="11" spans="1:7" ht="15.45" x14ac:dyDescent="0.4">
      <c r="A11" s="23" t="s">
        <v>9</v>
      </c>
      <c r="B11" s="2">
        <f>105.1*1.02</f>
        <v>107.202</v>
      </c>
      <c r="C11" s="40">
        <f>B11*6</f>
        <v>643.21199999999999</v>
      </c>
      <c r="D11" s="34">
        <f>B11*24</f>
        <v>2572.848</v>
      </c>
      <c r="E11" s="2">
        <v>0.14000000000000001</v>
      </c>
    </row>
    <row r="12" spans="1:7" ht="15.45" x14ac:dyDescent="0.4">
      <c r="A12" s="23" t="s">
        <v>10</v>
      </c>
      <c r="B12" s="2">
        <f>105.1*1.02</f>
        <v>107.202</v>
      </c>
      <c r="C12" s="40">
        <f>B12*6</f>
        <v>643.21199999999999</v>
      </c>
      <c r="D12" s="34">
        <f>B12*24</f>
        <v>2572.848</v>
      </c>
      <c r="E12" s="2">
        <v>0.14000000000000001</v>
      </c>
    </row>
    <row r="13" spans="1:7" ht="15.45" x14ac:dyDescent="0.4">
      <c r="A13" s="23" t="s">
        <v>41</v>
      </c>
      <c r="B13" s="2">
        <f>109.85*1.02</f>
        <v>112.047</v>
      </c>
      <c r="C13" s="40">
        <f>B13*6</f>
        <v>672.28199999999993</v>
      </c>
      <c r="D13" s="34">
        <f>B13*24</f>
        <v>2689.1279999999997</v>
      </c>
      <c r="E13" s="2">
        <v>0.14000000000000001</v>
      </c>
    </row>
    <row r="14" spans="1:7" ht="15.45" x14ac:dyDescent="0.4">
      <c r="A14" s="23" t="s">
        <v>42</v>
      </c>
      <c r="B14" s="2">
        <f>118.4*1.02</f>
        <v>120.76800000000001</v>
      </c>
      <c r="C14" s="40">
        <f>B14*6</f>
        <v>724.60800000000006</v>
      </c>
      <c r="D14" s="34">
        <f>B14*24</f>
        <v>2898.4320000000002</v>
      </c>
      <c r="E14" s="2">
        <v>0.14000000000000001</v>
      </c>
    </row>
    <row r="15" spans="1:7" ht="30.45" x14ac:dyDescent="0.4">
      <c r="A15" s="26" t="s">
        <v>12</v>
      </c>
      <c r="B15" s="58"/>
      <c r="C15" s="61"/>
      <c r="D15" s="61"/>
      <c r="E15" s="27" t="s">
        <v>16</v>
      </c>
    </row>
    <row r="16" spans="1:7" ht="15.45" x14ac:dyDescent="0.4">
      <c r="A16" s="7" t="s">
        <v>13</v>
      </c>
      <c r="B16" s="2">
        <f>99.3*1.02</f>
        <v>101.286</v>
      </c>
      <c r="C16" s="40">
        <f>B16*6</f>
        <v>607.71600000000001</v>
      </c>
      <c r="D16" s="34">
        <f>B16*24</f>
        <v>2430.864</v>
      </c>
      <c r="E16" s="2">
        <v>0.2</v>
      </c>
      <c r="F16" s="3" t="s">
        <v>31</v>
      </c>
      <c r="G16" s="81" t="s">
        <v>52</v>
      </c>
    </row>
    <row r="17" spans="1:7" ht="15.45" x14ac:dyDescent="0.4">
      <c r="A17" s="7" t="s">
        <v>32</v>
      </c>
      <c r="B17" s="2">
        <f>108.03*1.02</f>
        <v>110.1906</v>
      </c>
      <c r="C17" s="40">
        <f>B17*6</f>
        <v>661.14359999999999</v>
      </c>
      <c r="D17" s="34">
        <f>B17*24</f>
        <v>2644.5744</v>
      </c>
      <c r="E17" s="2">
        <v>0.2</v>
      </c>
      <c r="G17" s="81" t="s">
        <v>56</v>
      </c>
    </row>
    <row r="18" spans="1:7" ht="30.45" x14ac:dyDescent="0.4">
      <c r="A18" s="26" t="s">
        <v>14</v>
      </c>
      <c r="B18" s="58"/>
      <c r="C18" s="59"/>
      <c r="D18" s="59"/>
      <c r="E18" s="27" t="s">
        <v>16</v>
      </c>
    </row>
    <row r="19" spans="1:7" ht="15.45" x14ac:dyDescent="0.4">
      <c r="A19" s="7" t="s">
        <v>15</v>
      </c>
      <c r="B19" s="2">
        <f>88.63*1.02</f>
        <v>90.402599999999993</v>
      </c>
      <c r="C19" s="40">
        <f>B19*6</f>
        <v>542.41559999999993</v>
      </c>
      <c r="D19" s="34">
        <f>B19*24</f>
        <v>2169.6623999999997</v>
      </c>
      <c r="E19" s="28">
        <v>0.2</v>
      </c>
      <c r="F19" s="3" t="s">
        <v>31</v>
      </c>
    </row>
    <row r="20" spans="1:7" ht="30.45" x14ac:dyDescent="0.4">
      <c r="A20" s="26" t="s">
        <v>17</v>
      </c>
      <c r="B20" s="22"/>
      <c r="C20" s="41"/>
      <c r="D20" s="35"/>
      <c r="E20" s="27" t="s">
        <v>16</v>
      </c>
      <c r="F20" s="3"/>
    </row>
    <row r="21" spans="1:7" ht="15.45" x14ac:dyDescent="0.4">
      <c r="A21" s="8" t="s">
        <v>18</v>
      </c>
      <c r="B21" s="2">
        <f>109.85*1.02</f>
        <v>112.047</v>
      </c>
      <c r="C21" s="40">
        <f t="shared" ref="C21:C40" si="0">B21*6</f>
        <v>672.28199999999993</v>
      </c>
      <c r="D21" s="34">
        <f t="shared" ref="D21:D40" si="1">B21*24</f>
        <v>2689.1279999999997</v>
      </c>
      <c r="E21" s="2">
        <v>0.14000000000000001</v>
      </c>
      <c r="F21" s="3"/>
    </row>
    <row r="22" spans="1:7" ht="15.45" x14ac:dyDescent="0.4">
      <c r="A22" s="8" t="s">
        <v>43</v>
      </c>
      <c r="B22" s="2">
        <f t="shared" ref="B22:B23" si="2">109.85*1.02</f>
        <v>112.047</v>
      </c>
      <c r="C22" s="40">
        <f t="shared" si="0"/>
        <v>672.28199999999993</v>
      </c>
      <c r="D22" s="34">
        <f t="shared" si="1"/>
        <v>2689.1279999999997</v>
      </c>
      <c r="E22" s="2">
        <v>0.14000000000000001</v>
      </c>
      <c r="F22" s="3"/>
    </row>
    <row r="23" spans="1:7" ht="15.45" x14ac:dyDescent="0.4">
      <c r="A23" s="8" t="s">
        <v>19</v>
      </c>
      <c r="B23" s="2">
        <f t="shared" si="2"/>
        <v>112.047</v>
      </c>
      <c r="C23" s="40">
        <f t="shared" si="0"/>
        <v>672.28199999999993</v>
      </c>
      <c r="D23" s="34">
        <f t="shared" si="1"/>
        <v>2689.1279999999997</v>
      </c>
      <c r="E23" s="2">
        <v>0.14000000000000001</v>
      </c>
      <c r="F23" s="3"/>
    </row>
    <row r="24" spans="1:7" ht="15.45" x14ac:dyDescent="0.4">
      <c r="A24" s="8" t="s">
        <v>20</v>
      </c>
      <c r="B24" s="51">
        <f>119.35*1.02</f>
        <v>121.73699999999999</v>
      </c>
      <c r="C24" s="40">
        <f t="shared" si="0"/>
        <v>730.42200000000003</v>
      </c>
      <c r="D24" s="34">
        <f t="shared" si="1"/>
        <v>2921.6880000000001</v>
      </c>
      <c r="E24" s="2">
        <v>0.14000000000000001</v>
      </c>
      <c r="F24" s="3"/>
    </row>
    <row r="25" spans="1:7" ht="15.45" x14ac:dyDescent="0.4">
      <c r="A25" s="8" t="s">
        <v>21</v>
      </c>
      <c r="B25" s="51">
        <f>119.35*1.02</f>
        <v>121.73699999999999</v>
      </c>
      <c r="C25" s="40">
        <f t="shared" si="0"/>
        <v>730.42200000000003</v>
      </c>
      <c r="D25" s="34">
        <f t="shared" si="1"/>
        <v>2921.6880000000001</v>
      </c>
      <c r="E25" s="2">
        <v>0.14000000000000001</v>
      </c>
      <c r="F25" s="3"/>
    </row>
    <row r="26" spans="1:7" ht="15.45" x14ac:dyDescent="0.4">
      <c r="A26" s="8" t="s">
        <v>22</v>
      </c>
      <c r="B26" s="2">
        <f>103.18*1.02</f>
        <v>105.24360000000001</v>
      </c>
      <c r="C26" s="40">
        <f t="shared" si="0"/>
        <v>631.46160000000009</v>
      </c>
      <c r="D26" s="34">
        <f t="shared" si="1"/>
        <v>2525.8464000000004</v>
      </c>
      <c r="E26" s="28">
        <v>0.2</v>
      </c>
      <c r="F26" s="3" t="s">
        <v>31</v>
      </c>
    </row>
    <row r="27" spans="1:7" ht="15.45" x14ac:dyDescent="0.4">
      <c r="A27" s="9" t="s">
        <v>23</v>
      </c>
      <c r="B27" s="2">
        <f>111.91*1.02</f>
        <v>114.1482</v>
      </c>
      <c r="C27" s="40">
        <f t="shared" si="0"/>
        <v>684.88920000000007</v>
      </c>
      <c r="D27" s="34">
        <f t="shared" si="1"/>
        <v>2739.5568000000003</v>
      </c>
      <c r="E27" s="28">
        <v>0.2</v>
      </c>
      <c r="F27" s="3" t="s">
        <v>31</v>
      </c>
    </row>
    <row r="28" spans="1:7" ht="15.45" x14ac:dyDescent="0.4">
      <c r="A28" s="9" t="s">
        <v>24</v>
      </c>
      <c r="B28" s="2">
        <f>85.72*1.02</f>
        <v>87.434399999999997</v>
      </c>
      <c r="C28" s="40">
        <f t="shared" si="0"/>
        <v>524.60640000000001</v>
      </c>
      <c r="D28" s="34">
        <f t="shared" si="1"/>
        <v>2098.4256</v>
      </c>
      <c r="E28" s="28">
        <v>0.2</v>
      </c>
      <c r="F28" s="3" t="s">
        <v>31</v>
      </c>
    </row>
    <row r="29" spans="1:7" ht="15.45" x14ac:dyDescent="0.4">
      <c r="A29" s="5" t="s">
        <v>25</v>
      </c>
      <c r="B29" s="2">
        <f>90.57*1.02</f>
        <v>92.381399999999999</v>
      </c>
      <c r="C29" s="40">
        <f t="shared" si="0"/>
        <v>554.28840000000002</v>
      </c>
      <c r="D29" s="34">
        <f t="shared" si="1"/>
        <v>2217.1536000000001</v>
      </c>
      <c r="E29" s="28">
        <v>0.2</v>
      </c>
      <c r="F29" s="3" t="s">
        <v>31</v>
      </c>
    </row>
    <row r="30" spans="1:7" ht="15.45" x14ac:dyDescent="0.4">
      <c r="A30" s="9" t="s">
        <v>26</v>
      </c>
      <c r="B30" s="2">
        <f>92.51*1.02</f>
        <v>94.360200000000006</v>
      </c>
      <c r="C30" s="40">
        <f t="shared" si="0"/>
        <v>566.16120000000001</v>
      </c>
      <c r="D30" s="34">
        <f t="shared" si="1"/>
        <v>2264.6448</v>
      </c>
      <c r="E30" s="28">
        <v>0.2</v>
      </c>
      <c r="F30" s="3" t="s">
        <v>31</v>
      </c>
    </row>
    <row r="31" spans="1:7" ht="15.45" x14ac:dyDescent="0.4">
      <c r="A31" s="6" t="s">
        <v>27</v>
      </c>
      <c r="B31" s="50">
        <f>97.36*1.02</f>
        <v>99.307199999999995</v>
      </c>
      <c r="C31" s="40">
        <f t="shared" si="0"/>
        <v>595.84320000000002</v>
      </c>
      <c r="D31" s="34">
        <f t="shared" si="1"/>
        <v>2383.3728000000001</v>
      </c>
      <c r="E31" s="28">
        <v>0.2</v>
      </c>
      <c r="F31" s="3" t="s">
        <v>31</v>
      </c>
    </row>
    <row r="32" spans="1:7" ht="15.45" x14ac:dyDescent="0.4">
      <c r="A32" s="6" t="s">
        <v>28</v>
      </c>
      <c r="B32" s="2">
        <f>114.6*1.02</f>
        <v>116.892</v>
      </c>
      <c r="C32" s="40">
        <f t="shared" si="0"/>
        <v>701.35199999999998</v>
      </c>
      <c r="D32" s="40">
        <f t="shared" si="1"/>
        <v>2805.4079999999999</v>
      </c>
      <c r="E32" s="2">
        <v>0.14000000000000001</v>
      </c>
    </row>
    <row r="33" spans="1:16" ht="15.45" x14ac:dyDescent="0.4">
      <c r="A33" s="63" t="s">
        <v>60</v>
      </c>
      <c r="B33" s="51">
        <f>112.5*1.02</f>
        <v>114.75</v>
      </c>
      <c r="C33" s="40">
        <f t="shared" si="0"/>
        <v>688.5</v>
      </c>
      <c r="D33" s="40">
        <f t="shared" si="1"/>
        <v>2754</v>
      </c>
      <c r="E33" s="62">
        <v>0.2</v>
      </c>
    </row>
    <row r="34" spans="1:16" ht="15.45" x14ac:dyDescent="0.4">
      <c r="A34" s="63" t="s">
        <v>61</v>
      </c>
      <c r="B34" s="51">
        <f>120.83*1.02</f>
        <v>123.2466</v>
      </c>
      <c r="C34" s="40">
        <f t="shared" si="0"/>
        <v>739.4796</v>
      </c>
      <c r="D34" s="40">
        <f t="shared" si="1"/>
        <v>2957.9184</v>
      </c>
      <c r="E34" s="62">
        <v>0.2</v>
      </c>
    </row>
    <row r="35" spans="1:16" ht="15.45" x14ac:dyDescent="0.4">
      <c r="A35" s="63" t="s">
        <v>62</v>
      </c>
      <c r="B35" s="51">
        <f>112.5*1.02</f>
        <v>114.75</v>
      </c>
      <c r="C35" s="40">
        <f t="shared" si="0"/>
        <v>688.5</v>
      </c>
      <c r="D35" s="40">
        <f t="shared" si="1"/>
        <v>2754</v>
      </c>
      <c r="E35" s="62">
        <v>0.2</v>
      </c>
    </row>
    <row r="36" spans="1:16" ht="15.45" x14ac:dyDescent="0.4">
      <c r="A36" s="63" t="s">
        <v>63</v>
      </c>
      <c r="B36" s="51">
        <f>120.83*1.02</f>
        <v>123.2466</v>
      </c>
      <c r="C36" s="40">
        <f t="shared" si="0"/>
        <v>739.4796</v>
      </c>
      <c r="D36" s="40">
        <f t="shared" si="1"/>
        <v>2957.9184</v>
      </c>
      <c r="E36" s="62">
        <v>0.2</v>
      </c>
    </row>
    <row r="37" spans="1:16" ht="15.45" x14ac:dyDescent="0.4">
      <c r="A37" s="63" t="s">
        <v>64</v>
      </c>
      <c r="B37" s="51">
        <f>141.67*1.02</f>
        <v>144.5034</v>
      </c>
      <c r="C37" s="40">
        <f t="shared" si="0"/>
        <v>867.0204</v>
      </c>
      <c r="D37" s="40">
        <f t="shared" si="1"/>
        <v>3468.0816</v>
      </c>
      <c r="E37" s="62">
        <v>0.2</v>
      </c>
    </row>
    <row r="38" spans="1:16" ht="15.45" x14ac:dyDescent="0.4">
      <c r="A38" s="63" t="s">
        <v>65</v>
      </c>
      <c r="B38" s="51">
        <f>166.67*1.02</f>
        <v>170.0034</v>
      </c>
      <c r="C38" s="40">
        <f t="shared" si="0"/>
        <v>1020.0204</v>
      </c>
      <c r="D38" s="40">
        <f t="shared" si="1"/>
        <v>4080.0816</v>
      </c>
      <c r="E38" s="62">
        <v>0.14000000000000001</v>
      </c>
    </row>
    <row r="39" spans="1:16" ht="15.45" x14ac:dyDescent="0.4">
      <c r="A39" s="63" t="s">
        <v>66</v>
      </c>
      <c r="B39" s="51">
        <f>190*1.02</f>
        <v>193.8</v>
      </c>
      <c r="C39" s="40">
        <f t="shared" si="0"/>
        <v>1162.8000000000002</v>
      </c>
      <c r="D39" s="40">
        <f t="shared" si="1"/>
        <v>4651.2000000000007</v>
      </c>
      <c r="E39" s="62">
        <v>0.14000000000000001</v>
      </c>
    </row>
    <row r="40" spans="1:16" ht="15.45" x14ac:dyDescent="0.4">
      <c r="A40" s="63" t="s">
        <v>67</v>
      </c>
      <c r="B40" s="51">
        <f>200*1.02</f>
        <v>204</v>
      </c>
      <c r="C40" s="40">
        <f t="shared" si="0"/>
        <v>1224</v>
      </c>
      <c r="D40" s="40">
        <f t="shared" si="1"/>
        <v>4896</v>
      </c>
      <c r="E40" s="62">
        <v>0.14000000000000001</v>
      </c>
    </row>
    <row r="41" spans="1:16" ht="15.45" x14ac:dyDescent="0.4">
      <c r="A41" s="43"/>
      <c r="B41" s="44"/>
      <c r="C41" s="45"/>
      <c r="D41" s="45"/>
      <c r="E41" s="3"/>
    </row>
    <row r="42" spans="1:16" ht="43.95" customHeight="1" x14ac:dyDescent="0.4">
      <c r="A42" s="49" t="s">
        <v>29</v>
      </c>
      <c r="B42" s="67" t="s">
        <v>44</v>
      </c>
      <c r="C42" s="67"/>
      <c r="D42" s="67"/>
      <c r="E42" s="29"/>
      <c r="F42" s="29"/>
      <c r="G42" s="29"/>
      <c r="H42" s="29"/>
      <c r="I42" s="29"/>
      <c r="J42" s="29"/>
      <c r="K42" s="30"/>
      <c r="L42" s="1"/>
      <c r="M42" s="1"/>
      <c r="N42" s="1"/>
    </row>
    <row r="43" spans="1:16" ht="47.7" customHeight="1" x14ac:dyDescent="0.4">
      <c r="A43" s="54" t="s">
        <v>30</v>
      </c>
      <c r="B43" s="68" t="s">
        <v>59</v>
      </c>
      <c r="C43" s="69"/>
      <c r="D43" s="70"/>
      <c r="E43" s="3"/>
    </row>
    <row r="44" spans="1:16" ht="78.45" customHeight="1" x14ac:dyDescent="0.4">
      <c r="A44" s="32" t="s">
        <v>55</v>
      </c>
      <c r="B44" s="71" t="s">
        <v>54</v>
      </c>
      <c r="C44" s="71"/>
      <c r="D44" s="71"/>
      <c r="E44" s="31"/>
      <c r="F44" s="31"/>
      <c r="G44" s="31"/>
      <c r="H44" s="31"/>
      <c r="I44" s="31"/>
      <c r="J44" s="31"/>
    </row>
    <row r="45" spans="1:16" ht="13.5" customHeight="1" x14ac:dyDescent="0.4">
      <c r="A45" s="32" t="s">
        <v>33</v>
      </c>
      <c r="B45" s="72" t="s">
        <v>34</v>
      </c>
      <c r="C45" s="73"/>
      <c r="D45" s="74"/>
      <c r="E45" s="3"/>
    </row>
    <row r="46" spans="1:16" ht="72.45" customHeight="1" x14ac:dyDescent="0.4">
      <c r="A46" s="33" t="s">
        <v>45</v>
      </c>
      <c r="B46" s="67" t="s">
        <v>36</v>
      </c>
      <c r="C46" s="67"/>
      <c r="D46" s="67"/>
      <c r="E46" s="1"/>
      <c r="F46" s="31"/>
      <c r="G46" s="30"/>
      <c r="H46" s="1"/>
      <c r="I46" s="1"/>
      <c r="J46" s="31"/>
      <c r="K46" s="30"/>
      <c r="L46" s="1"/>
      <c r="M46" s="1"/>
      <c r="N46" s="1"/>
      <c r="O46" s="1"/>
      <c r="P46" s="1"/>
    </row>
    <row r="47" spans="1:16" ht="15.45" x14ac:dyDescent="0.4">
      <c r="A47" s="12" t="s">
        <v>37</v>
      </c>
      <c r="B47" s="72" t="s">
        <v>47</v>
      </c>
      <c r="C47" s="73"/>
      <c r="D47" s="74"/>
    </row>
    <row r="48" spans="1:16" ht="60.75" customHeight="1" x14ac:dyDescent="0.4">
      <c r="A48" s="48" t="s">
        <v>46</v>
      </c>
      <c r="B48" s="64" t="s">
        <v>53</v>
      </c>
      <c r="C48" s="65"/>
      <c r="D48" s="66"/>
    </row>
    <row r="49" spans="1:4" ht="15.45" x14ac:dyDescent="0.4">
      <c r="A49" s="12"/>
      <c r="B49" s="13"/>
      <c r="C49" s="37"/>
      <c r="D49" s="36"/>
    </row>
    <row r="50" spans="1:4" ht="15.45" x14ac:dyDescent="0.4">
      <c r="A50" s="12"/>
      <c r="B50" s="13"/>
      <c r="C50" s="37"/>
      <c r="D50" s="36"/>
    </row>
    <row r="51" spans="1:4" ht="15.45" x14ac:dyDescent="0.4">
      <c r="A51" s="12"/>
      <c r="B51" s="13"/>
      <c r="C51" s="37"/>
      <c r="D51" s="36"/>
    </row>
    <row r="52" spans="1:4" ht="15.45" x14ac:dyDescent="0.4">
      <c r="A52" s="12"/>
      <c r="B52" s="13"/>
      <c r="C52" s="37"/>
      <c r="D52" s="36"/>
    </row>
    <row r="53" spans="1:4" ht="15.45" x14ac:dyDescent="0.4">
      <c r="A53" s="12"/>
      <c r="B53" s="13"/>
      <c r="C53" s="37"/>
      <c r="D53" s="36"/>
    </row>
    <row r="54" spans="1:4" ht="15.45" x14ac:dyDescent="0.4">
      <c r="A54" s="12"/>
      <c r="B54" s="13"/>
      <c r="C54" s="37"/>
      <c r="D54" s="36"/>
    </row>
    <row r="55" spans="1:4" ht="15.45" x14ac:dyDescent="0.4">
      <c r="A55" s="12"/>
      <c r="B55" s="13"/>
      <c r="C55" s="37"/>
      <c r="D55" s="36"/>
    </row>
    <row r="56" spans="1:4" ht="15.45" x14ac:dyDescent="0.4">
      <c r="A56" s="12"/>
      <c r="B56" s="13"/>
      <c r="C56" s="37"/>
      <c r="D56" s="36"/>
    </row>
    <row r="57" spans="1:4" ht="15.45" x14ac:dyDescent="0.4">
      <c r="A57" s="12"/>
      <c r="B57" s="13"/>
      <c r="C57" s="37"/>
      <c r="D57" s="36"/>
    </row>
    <row r="58" spans="1:4" ht="15.45" x14ac:dyDescent="0.4">
      <c r="A58" s="12"/>
      <c r="B58" s="13"/>
      <c r="C58" s="37"/>
      <c r="D58" s="36"/>
    </row>
    <row r="59" spans="1:4" ht="15.45" x14ac:dyDescent="0.4">
      <c r="A59" s="12"/>
      <c r="B59" s="13"/>
      <c r="C59" s="37"/>
      <c r="D59" s="36"/>
    </row>
    <row r="60" spans="1:4" ht="15.45" x14ac:dyDescent="0.4">
      <c r="A60" s="12"/>
      <c r="B60" s="13"/>
      <c r="C60" s="37"/>
      <c r="D60" s="36"/>
    </row>
    <row r="61" spans="1:4" ht="15.45" x14ac:dyDescent="0.4">
      <c r="A61" s="12"/>
      <c r="B61" s="13"/>
      <c r="C61" s="37"/>
      <c r="D61" s="36"/>
    </row>
    <row r="62" spans="1:4" ht="15.45" x14ac:dyDescent="0.4">
      <c r="A62" s="12"/>
      <c r="B62" s="13"/>
      <c r="C62" s="37"/>
      <c r="D62" s="36"/>
    </row>
    <row r="63" spans="1:4" ht="15.45" x14ac:dyDescent="0.4">
      <c r="A63" s="12"/>
      <c r="B63" s="13"/>
      <c r="C63" s="37"/>
      <c r="D63" s="36"/>
    </row>
    <row r="64" spans="1:4" ht="15.45" x14ac:dyDescent="0.4">
      <c r="A64" s="9"/>
      <c r="B64" s="14"/>
      <c r="C64" s="37"/>
      <c r="D64" s="36"/>
    </row>
    <row r="65" spans="1:4" ht="15.45" x14ac:dyDescent="0.4">
      <c r="A65" s="9"/>
      <c r="B65" s="14"/>
      <c r="C65" s="37"/>
      <c r="D65" s="36"/>
    </row>
    <row r="66" spans="1:4" ht="15.45" x14ac:dyDescent="0.4">
      <c r="A66" s="9"/>
      <c r="B66" s="14"/>
      <c r="C66" s="37"/>
      <c r="D66" s="36"/>
    </row>
    <row r="67" spans="1:4" ht="15.45" x14ac:dyDescent="0.4">
      <c r="A67" s="9"/>
      <c r="B67" s="14"/>
      <c r="C67" s="37"/>
      <c r="D67" s="36"/>
    </row>
    <row r="68" spans="1:4" ht="15.45" x14ac:dyDescent="0.4">
      <c r="A68" s="9"/>
      <c r="B68" s="14"/>
      <c r="C68" s="37"/>
      <c r="D68" s="36"/>
    </row>
    <row r="69" spans="1:4" ht="15.45" x14ac:dyDescent="0.4">
      <c r="A69" s="9"/>
      <c r="B69" s="14"/>
      <c r="C69" s="37"/>
      <c r="D69" s="36"/>
    </row>
    <row r="70" spans="1:4" ht="15.45" x14ac:dyDescent="0.4">
      <c r="A70" s="9"/>
      <c r="B70" s="14"/>
      <c r="C70" s="37"/>
      <c r="D70" s="36"/>
    </row>
    <row r="71" spans="1:4" ht="15.45" x14ac:dyDescent="0.4">
      <c r="A71" s="9"/>
      <c r="B71" s="14"/>
      <c r="C71" s="37"/>
      <c r="D71" s="36"/>
    </row>
    <row r="72" spans="1:4" ht="15.45" x14ac:dyDescent="0.4">
      <c r="A72" s="9"/>
      <c r="B72" s="14"/>
      <c r="C72" s="37"/>
      <c r="D72" s="36"/>
    </row>
    <row r="73" spans="1:4" ht="15.45" x14ac:dyDescent="0.4">
      <c r="A73" s="9"/>
      <c r="B73" s="14"/>
      <c r="C73" s="37"/>
      <c r="D73" s="36"/>
    </row>
    <row r="74" spans="1:4" ht="15.45" x14ac:dyDescent="0.4">
      <c r="A74" s="9"/>
      <c r="B74" s="14"/>
      <c r="C74" s="37"/>
      <c r="D74" s="36"/>
    </row>
    <row r="75" spans="1:4" ht="15.45" x14ac:dyDescent="0.4">
      <c r="A75" s="9"/>
      <c r="B75" s="14"/>
      <c r="C75" s="37"/>
      <c r="D75" s="36"/>
    </row>
    <row r="76" spans="1:4" ht="15.45" x14ac:dyDescent="0.4">
      <c r="A76" s="9"/>
      <c r="B76" s="14"/>
      <c r="C76" s="37"/>
      <c r="D76" s="36"/>
    </row>
    <row r="77" spans="1:4" ht="15.45" x14ac:dyDescent="0.4">
      <c r="A77" s="9"/>
      <c r="B77" s="14"/>
      <c r="C77" s="37"/>
      <c r="D77" s="36"/>
    </row>
    <row r="78" spans="1:4" ht="15.45" x14ac:dyDescent="0.4">
      <c r="A78" s="9"/>
      <c r="B78" s="14"/>
      <c r="C78" s="37"/>
      <c r="D78" s="36"/>
    </row>
    <row r="79" spans="1:4" ht="15.45" x14ac:dyDescent="0.4">
      <c r="A79" s="9"/>
      <c r="B79" s="14"/>
      <c r="C79" s="37"/>
      <c r="D79" s="36"/>
    </row>
    <row r="80" spans="1:4" ht="15.45" x14ac:dyDescent="0.4">
      <c r="A80" s="9"/>
      <c r="B80" s="14"/>
      <c r="C80" s="37"/>
      <c r="D80" s="36"/>
    </row>
    <row r="81" spans="1:4" ht="15.45" x14ac:dyDescent="0.4">
      <c r="A81" s="9"/>
      <c r="B81" s="14"/>
      <c r="C81" s="37"/>
      <c r="D81" s="36"/>
    </row>
    <row r="82" spans="1:4" ht="15.45" x14ac:dyDescent="0.4">
      <c r="A82" s="9"/>
      <c r="B82" s="14"/>
      <c r="C82" s="37"/>
      <c r="D82" s="36"/>
    </row>
    <row r="83" spans="1:4" ht="15.45" x14ac:dyDescent="0.4">
      <c r="A83" s="9"/>
      <c r="B83" s="14"/>
      <c r="C83" s="37"/>
      <c r="D83" s="36"/>
    </row>
    <row r="84" spans="1:4" ht="15.45" x14ac:dyDescent="0.4">
      <c r="A84" s="9"/>
      <c r="B84" s="14"/>
      <c r="C84" s="37"/>
      <c r="D84" s="36"/>
    </row>
    <row r="85" spans="1:4" ht="15.45" x14ac:dyDescent="0.4">
      <c r="A85" s="9"/>
      <c r="B85" s="14"/>
      <c r="C85" s="37"/>
      <c r="D85" s="36"/>
    </row>
    <row r="86" spans="1:4" ht="15.45" x14ac:dyDescent="0.4">
      <c r="A86" s="9"/>
      <c r="B86" s="14"/>
      <c r="C86" s="37"/>
      <c r="D86" s="36"/>
    </row>
    <row r="87" spans="1:4" ht="15.45" x14ac:dyDescent="0.4">
      <c r="A87" s="9"/>
      <c r="B87" s="14"/>
      <c r="C87" s="37"/>
      <c r="D87" s="36"/>
    </row>
    <row r="88" spans="1:4" ht="15.45" x14ac:dyDescent="0.4">
      <c r="A88" s="9"/>
      <c r="B88" s="14"/>
      <c r="C88" s="37"/>
      <c r="D88" s="37"/>
    </row>
    <row r="89" spans="1:4" ht="15.45" x14ac:dyDescent="0.4">
      <c r="A89" s="9"/>
      <c r="B89" s="14"/>
      <c r="C89" s="37"/>
      <c r="D89" s="37"/>
    </row>
    <row r="90" spans="1:4" ht="15.45" x14ac:dyDescent="0.4">
      <c r="A90" s="9"/>
      <c r="B90" s="14"/>
      <c r="C90" s="37"/>
      <c r="D90" s="37"/>
    </row>
    <row r="91" spans="1:4" ht="15.45" x14ac:dyDescent="0.4">
      <c r="A91" s="9"/>
      <c r="B91" s="14"/>
      <c r="C91" s="37"/>
      <c r="D91" s="37"/>
    </row>
    <row r="92" spans="1:4" ht="15.45" x14ac:dyDescent="0.4">
      <c r="A92" s="9"/>
      <c r="B92" s="14"/>
      <c r="C92" s="37"/>
      <c r="D92" s="37"/>
    </row>
    <row r="93" spans="1:4" ht="15.45" x14ac:dyDescent="0.4">
      <c r="A93" s="9"/>
      <c r="B93" s="14"/>
      <c r="C93" s="37"/>
      <c r="D93" s="37"/>
    </row>
    <row r="94" spans="1:4" ht="15.45" x14ac:dyDescent="0.4">
      <c r="A94" s="9"/>
      <c r="B94" s="14"/>
      <c r="C94" s="37"/>
      <c r="D94" s="37"/>
    </row>
    <row r="95" spans="1:4" ht="15.45" x14ac:dyDescent="0.4">
      <c r="A95" s="9"/>
      <c r="B95" s="14"/>
      <c r="C95" s="37"/>
      <c r="D95" s="37"/>
    </row>
    <row r="96" spans="1:4" ht="15.45" x14ac:dyDescent="0.4">
      <c r="A96" s="9"/>
      <c r="B96" s="14"/>
      <c r="C96" s="37"/>
      <c r="D96" s="37"/>
    </row>
    <row r="97" spans="1:4" ht="15.45" x14ac:dyDescent="0.4">
      <c r="A97" s="9"/>
      <c r="B97" s="14"/>
      <c r="C97" s="37"/>
      <c r="D97" s="37"/>
    </row>
    <row r="98" spans="1:4" ht="15.45" x14ac:dyDescent="0.4">
      <c r="A98" s="9"/>
      <c r="B98" s="14"/>
      <c r="C98" s="37"/>
      <c r="D98" s="37"/>
    </row>
    <row r="99" spans="1:4" ht="15.45" x14ac:dyDescent="0.4">
      <c r="A99" s="9"/>
      <c r="B99" s="14"/>
      <c r="C99" s="37"/>
      <c r="D99" s="37"/>
    </row>
    <row r="100" spans="1:4" ht="15.45" x14ac:dyDescent="0.4">
      <c r="A100" s="9"/>
      <c r="B100" s="14"/>
      <c r="C100" s="37"/>
      <c r="D100" s="37"/>
    </row>
    <row r="101" spans="1:4" ht="15.45" x14ac:dyDescent="0.4">
      <c r="A101" s="9"/>
      <c r="B101" s="14"/>
      <c r="C101" s="37"/>
      <c r="D101" s="37"/>
    </row>
    <row r="102" spans="1:4" ht="15.45" x14ac:dyDescent="0.4">
      <c r="A102" s="4"/>
      <c r="B102" s="3"/>
      <c r="C102" s="38"/>
      <c r="D102" s="38"/>
    </row>
    <row r="103" spans="1:4" ht="15.45" x14ac:dyDescent="0.4">
      <c r="A103" s="4"/>
      <c r="B103" s="3"/>
      <c r="C103" s="38"/>
      <c r="D103" s="38"/>
    </row>
    <row r="104" spans="1:4" ht="15.45" x14ac:dyDescent="0.4">
      <c r="A104" s="4"/>
      <c r="B104" s="3"/>
      <c r="C104" s="38"/>
      <c r="D104" s="38"/>
    </row>
    <row r="105" spans="1:4" ht="15.45" x14ac:dyDescent="0.4">
      <c r="A105" s="4"/>
      <c r="B105" s="3"/>
      <c r="C105" s="38"/>
      <c r="D105" s="38"/>
    </row>
    <row r="106" spans="1:4" ht="15.45" x14ac:dyDescent="0.4">
      <c r="A106" s="4"/>
      <c r="B106" s="3"/>
      <c r="C106" s="38"/>
      <c r="D106" s="38"/>
    </row>
  </sheetData>
  <mergeCells count="7">
    <mergeCell ref="B48:D48"/>
    <mergeCell ref="B42:D42"/>
    <mergeCell ref="B43:D43"/>
    <mergeCell ref="B44:D44"/>
    <mergeCell ref="B45:D45"/>
    <mergeCell ref="B46:D46"/>
    <mergeCell ref="B47:D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46C3-BFD0-4ED0-90FC-DF00B84426D8}">
  <dimension ref="A1:C9"/>
  <sheetViews>
    <sheetView workbookViewId="0">
      <selection activeCell="B27" sqref="B27"/>
    </sheetView>
  </sheetViews>
  <sheetFormatPr defaultColWidth="9" defaultRowHeight="14.15" x14ac:dyDescent="0.35"/>
  <cols>
    <col min="1" max="1" width="15" style="19" customWidth="1"/>
    <col min="2" max="2" width="83.4609375" style="17" customWidth="1"/>
    <col min="3" max="3" width="11.4609375" style="17" customWidth="1"/>
    <col min="4" max="16384" width="9" style="17"/>
  </cols>
  <sheetData>
    <row r="1" spans="1:3" x14ac:dyDescent="0.35">
      <c r="A1" s="15" t="s">
        <v>0</v>
      </c>
      <c r="B1" s="16" t="s">
        <v>35</v>
      </c>
    </row>
    <row r="2" spans="1:3" x14ac:dyDescent="0.35">
      <c r="A2" s="18">
        <v>5</v>
      </c>
      <c r="B2" s="46" t="s">
        <v>51</v>
      </c>
      <c r="C2" s="42"/>
    </row>
    <row r="3" spans="1:3" ht="28.3" x14ac:dyDescent="0.35">
      <c r="A3" s="18">
        <v>10</v>
      </c>
      <c r="B3" s="20" t="s">
        <v>5</v>
      </c>
    </row>
    <row r="4" spans="1:3" ht="28.3" x14ac:dyDescent="0.35">
      <c r="A4" s="18">
        <v>12</v>
      </c>
      <c r="B4" s="20" t="s">
        <v>6</v>
      </c>
    </row>
    <row r="5" spans="1:3" x14ac:dyDescent="0.35">
      <c r="A5" s="18">
        <v>15</v>
      </c>
      <c r="B5" s="10" t="s">
        <v>1</v>
      </c>
    </row>
    <row r="6" spans="1:3" x14ac:dyDescent="0.35">
      <c r="A6" s="18">
        <v>16</v>
      </c>
      <c r="B6" s="11" t="s">
        <v>2</v>
      </c>
    </row>
    <row r="7" spans="1:3" x14ac:dyDescent="0.35">
      <c r="A7" s="18">
        <v>17</v>
      </c>
      <c r="B7" s="11" t="s">
        <v>7</v>
      </c>
    </row>
    <row r="8" spans="1:3" x14ac:dyDescent="0.35">
      <c r="A8" s="18">
        <v>20</v>
      </c>
      <c r="B8" s="11" t="s">
        <v>3</v>
      </c>
    </row>
    <row r="9" spans="1:3" x14ac:dyDescent="0.35">
      <c r="A9" s="18">
        <v>21</v>
      </c>
      <c r="B9" s="11"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00A837C2F294B9F010BD48494492B" ma:contentTypeVersion="4" ma:contentTypeDescription="Create a new document." ma:contentTypeScope="" ma:versionID="1954da095df514a858e187da01d7c4bc">
  <xsd:schema xmlns:xsd="http://www.w3.org/2001/XMLSchema" xmlns:xs="http://www.w3.org/2001/XMLSchema" xmlns:p="http://schemas.microsoft.com/office/2006/metadata/properties" xmlns:ns1="http://schemas.microsoft.com/sharepoint/v3" xmlns:ns2="61349e09-f723-44c2-8cf0-84395070165b" xmlns:ns3="c11a4dd1-9999-41de-ad6b-508521c3559d" targetNamespace="http://schemas.microsoft.com/office/2006/metadata/properties" ma:root="true" ma:fieldsID="d80e92cc4fdda429363b7aeb532a226d" ns1:_="" ns2:_="" ns3:_="">
    <xsd:import namespace="http://schemas.microsoft.com/sharepoint/v3"/>
    <xsd:import namespace="61349e09-f723-44c2-8cf0-84395070165b"/>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Category2"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349e09-f723-44c2-8cf0-84395070165b" elementFormDefault="qualified">
    <xsd:import namespace="http://schemas.microsoft.com/office/2006/documentManagement/types"/>
    <xsd:import namespace="http://schemas.microsoft.com/office/infopath/2007/PartnerControls"/>
    <xsd:element name="Category2" ma:index="10" nillable="true" ma:displayName="Category" ma:format="Dropdown" ma:internalName="Category2">
      <xsd:simpleType>
        <xsd:union memberTypes="dms:Text">
          <xsd:simpleType>
            <xsd:restriction base="dms:Choice">
              <xsd:enumeration value="Disaster"/>
              <xsd:enumeration value="General"/>
              <xsd:enumeration value="IT"/>
              <xsd:enumeration value="Orcpp"/>
              <xsd:enumeration value="Orpin"/>
              <xsd:enumeration value="Training"/>
              <xsd:enumeration value="Travel"/>
              <xsd:enumeration value="Qr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2 xmlns="61349e09-f723-44c2-8cf0-84395070165b">Travel</Category2>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2470C89-0D2A-43E2-B4FB-AFB689C7061F}"/>
</file>

<file path=customXml/itemProps2.xml><?xml version="1.0" encoding="utf-8"?>
<ds:datastoreItem xmlns:ds="http://schemas.openxmlformats.org/officeDocument/2006/customXml" ds:itemID="{B893EEA1-EC90-4435-8A24-9C20BD6ACE01}"/>
</file>

<file path=customXml/itemProps3.xml><?xml version="1.0" encoding="utf-8"?>
<ds:datastoreItem xmlns:ds="http://schemas.openxmlformats.org/officeDocument/2006/customXml" ds:itemID="{122785C4-CAAB-40FD-932B-DE39A2D01B15}"/>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$1M Liability Rate Plan </vt:lpstr>
      <vt:lpstr>Daily Surcharges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KING Kaliska * DAS</dc:creator>
  <cp:lastModifiedBy>KING Kaliska * DAS</cp:lastModifiedBy>
  <dcterms:created xsi:type="dcterms:W3CDTF">2025-01-09T20:33:23Z</dcterms:created>
  <dcterms:modified xsi:type="dcterms:W3CDTF">2026-03-26T16:30:46Z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2025-01-09T21:09:20Z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fd34c253-a202-4291-bb2d-e75e5db87309</vt:lpwstr>
  </property>
  <property fmtid="{D5CDD505-2E9C-101B-9397-08002B2CF9AE}" pid="8" name="MSIP_Label_db79d039-fcd0-4045-9c78-4cfb2eba0904_ContentBits">
    <vt:lpwstr>0</vt:lpwstr>
  </property>
  <property fmtid="{D5CDD505-2E9C-101B-9397-08002B2CF9AE}" pid="9" name="ContentTypeId">
    <vt:lpwstr>0x010100EA200A837C2F294B9F010BD48494492B</vt:lpwstr>
  </property>
</Properties>
</file>