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rograms\Oregon Forward\Program Documents\Program Templates\Costing Workbooks\Current workbooks\"/>
    </mc:Choice>
  </mc:AlternateContent>
  <xr:revisionPtr revIDLastSave="0" documentId="13_ncr:1_{D9EC11BF-FA8A-48AA-9B3C-A50D1743A961}" xr6:coauthVersionLast="47" xr6:coauthVersionMax="47" xr10:uidLastSave="{00000000-0000-0000-0000-000000000000}"/>
  <workbookProtection workbookAlgorithmName="SHA-512" workbookHashValue="ckuGzwQpW4NOXqjf2QCzIW1v16BXYz/wvnWFav/flDwdSHIdjyah+abP2aefs5ASv79ZhHT8QesFgz3ounZNDQ==" workbookSaltValue="EnsdoMizf5ra8aLJUHZQAQ==" workbookSpinCount="100000" lockStructure="1"/>
  <bookViews>
    <workbookView xWindow="-28920" yWindow="3555" windowWidth="29040" windowHeight="15720" tabRatio="887" xr2:uid="{E2D15C15-5082-4B48-99CD-C91409BEF994}"/>
  </bookViews>
  <sheets>
    <sheet name="kt info" sheetId="20" r:id="rId1"/>
    <sheet name="Pay &amp; Benefits" sheetId="26" r:id="rId2"/>
    <sheet name="Overhead &amp; Margin" sheetId="18" r:id="rId3"/>
    <sheet name="Transportation" sheetId="27" r:id="rId4"/>
    <sheet name="Summary-pricing" sheetId="1" r:id="rId5"/>
    <sheet name="Price Approval" sheetId="24" r:id="rId6"/>
  </sheets>
  <externalReferences>
    <externalReference r:id="rId7"/>
  </externalReferences>
  <definedNames>
    <definedName name="Margin">'Overhead &amp; Margin'!$G$10</definedName>
    <definedName name="_xlnm.Print_Area" localSheetId="0">'kt info'!$B$8:$H$12</definedName>
    <definedName name="_xlnm.Print_Area" localSheetId="5">'Price Approval'!$B$1:$D$156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5" i="24" l="1"/>
  <c r="B136" i="24"/>
  <c r="B137" i="24"/>
  <c r="B134" i="24"/>
  <c r="B133" i="24"/>
  <c r="C137" i="24"/>
  <c r="C139" i="1"/>
  <c r="C142" i="1"/>
  <c r="C143" i="1"/>
  <c r="B136" i="1"/>
  <c r="B137" i="1"/>
  <c r="B138" i="1"/>
  <c r="B139" i="1"/>
  <c r="B140" i="1"/>
  <c r="B141" i="1"/>
  <c r="B142" i="1"/>
  <c r="B143" i="1"/>
  <c r="B144" i="1"/>
  <c r="B145" i="1"/>
  <c r="B135" i="1"/>
  <c r="L16" i="27"/>
  <c r="C145" i="1" s="1"/>
  <c r="K16" i="27"/>
  <c r="L15" i="27"/>
  <c r="C144" i="1" s="1"/>
  <c r="K15" i="27"/>
  <c r="L14" i="27"/>
  <c r="K14" i="27"/>
  <c r="L13" i="27"/>
  <c r="K13" i="27"/>
  <c r="L12" i="27"/>
  <c r="C141" i="1" s="1"/>
  <c r="K12" i="27"/>
  <c r="L11" i="27"/>
  <c r="C140" i="1" s="1"/>
  <c r="K11" i="27"/>
  <c r="L10" i="27"/>
  <c r="K10" i="27"/>
  <c r="L9" i="27"/>
  <c r="C138" i="1" s="1"/>
  <c r="C136" i="24" s="1"/>
  <c r="K9" i="27"/>
  <c r="L8" i="27"/>
  <c r="C137" i="1" s="1"/>
  <c r="C135" i="24" s="1"/>
  <c r="K8" i="27"/>
  <c r="L7" i="27"/>
  <c r="C136" i="1" s="1"/>
  <c r="C134" i="24" s="1"/>
  <c r="K7" i="27"/>
  <c r="F4" i="27"/>
  <c r="K6" i="27" s="1"/>
  <c r="L6" i="27" s="1"/>
  <c r="C135" i="1" s="1"/>
  <c r="C133" i="24" s="1"/>
  <c r="D2" i="27"/>
  <c r="C8" i="24" l="1"/>
  <c r="C6" i="24"/>
  <c r="B54" i="26"/>
  <c r="D54" i="26"/>
  <c r="D53" i="26"/>
  <c r="D52" i="26"/>
  <c r="D56" i="26"/>
  <c r="D55" i="26"/>
  <c r="B56" i="26"/>
  <c r="B55" i="26"/>
  <c r="B38" i="26"/>
  <c r="B77" i="24"/>
  <c r="B21" i="24"/>
  <c r="B20" i="24"/>
  <c r="B126" i="1"/>
  <c r="B127" i="24" s="1"/>
  <c r="B125" i="1"/>
  <c r="B126" i="24" s="1"/>
  <c r="B124" i="1"/>
  <c r="B125" i="24" s="1"/>
  <c r="B123" i="1"/>
  <c r="B124" i="24" s="1"/>
  <c r="B122" i="1"/>
  <c r="B123" i="24" s="1"/>
  <c r="B121" i="1"/>
  <c r="B122" i="24" s="1"/>
  <c r="B120" i="1"/>
  <c r="B121" i="24" s="1"/>
  <c r="B119" i="1"/>
  <c r="B120" i="24" s="1"/>
  <c r="B118" i="1"/>
  <c r="B119" i="24" s="1"/>
  <c r="B117" i="1"/>
  <c r="B118" i="24" s="1"/>
  <c r="B116" i="1"/>
  <c r="B117" i="24" s="1"/>
  <c r="B115" i="1"/>
  <c r="B116" i="24" s="1"/>
  <c r="B114" i="1"/>
  <c r="B115" i="24" s="1"/>
  <c r="B113" i="1"/>
  <c r="B114" i="24" s="1"/>
  <c r="B112" i="1"/>
  <c r="B113" i="24" s="1"/>
  <c r="B111" i="1"/>
  <c r="B112" i="24" s="1"/>
  <c r="B110" i="1"/>
  <c r="B111" i="24" s="1"/>
  <c r="B109" i="1"/>
  <c r="B110" i="24" s="1"/>
  <c r="B108" i="1"/>
  <c r="B109" i="24" s="1"/>
  <c r="B107" i="1"/>
  <c r="B108" i="24" s="1"/>
  <c r="B106" i="1"/>
  <c r="B107" i="24" s="1"/>
  <c r="B105" i="1"/>
  <c r="B106" i="24" s="1"/>
  <c r="B104" i="1"/>
  <c r="B105" i="24" s="1"/>
  <c r="B103" i="1"/>
  <c r="B104" i="24" s="1"/>
  <c r="B102" i="1"/>
  <c r="B103" i="24" s="1"/>
  <c r="B101" i="1"/>
  <c r="B102" i="24" s="1"/>
  <c r="B100" i="1"/>
  <c r="B101" i="24" s="1"/>
  <c r="B99" i="1"/>
  <c r="B100" i="24" s="1"/>
  <c r="B98" i="1"/>
  <c r="B99" i="24" s="1"/>
  <c r="B97" i="1"/>
  <c r="B98" i="24" s="1"/>
  <c r="B96" i="1"/>
  <c r="B97" i="24" s="1"/>
  <c r="B95" i="1"/>
  <c r="B96" i="24" s="1"/>
  <c r="B94" i="1"/>
  <c r="B95" i="24" s="1"/>
  <c r="B93" i="1"/>
  <c r="B94" i="24" s="1"/>
  <c r="B92" i="1"/>
  <c r="B93" i="24" s="1"/>
  <c r="B91" i="1"/>
  <c r="B92" i="24" s="1"/>
  <c r="B90" i="1"/>
  <c r="B91" i="24" s="1"/>
  <c r="B89" i="1"/>
  <c r="B90" i="24" s="1"/>
  <c r="B88" i="1"/>
  <c r="B89" i="24" s="1"/>
  <c r="B87" i="1"/>
  <c r="B88" i="24" s="1"/>
  <c r="B86" i="1"/>
  <c r="B87" i="24" s="1"/>
  <c r="B85" i="1"/>
  <c r="B86" i="24" s="1"/>
  <c r="B84" i="1"/>
  <c r="B85" i="24" s="1"/>
  <c r="B83" i="1"/>
  <c r="B84" i="24" s="1"/>
  <c r="B82" i="1"/>
  <c r="B83" i="24" s="1"/>
  <c r="B81" i="1"/>
  <c r="B82" i="24" s="1"/>
  <c r="B80" i="1"/>
  <c r="B81" i="24" s="1"/>
  <c r="B79" i="1"/>
  <c r="B80" i="24" s="1"/>
  <c r="B78" i="1"/>
  <c r="B79" i="24" s="1"/>
  <c r="B77" i="1"/>
  <c r="B78" i="24" s="1"/>
  <c r="B76" i="1"/>
  <c r="B75" i="1"/>
  <c r="B76" i="24" s="1"/>
  <c r="B74" i="1"/>
  <c r="B75" i="24" s="1"/>
  <c r="B73" i="1"/>
  <c r="B74" i="24" s="1"/>
  <c r="B72" i="1"/>
  <c r="B73" i="24" s="1"/>
  <c r="B71" i="1"/>
  <c r="B72" i="24" s="1"/>
  <c r="B70" i="1"/>
  <c r="B71" i="24" s="1"/>
  <c r="B69" i="1"/>
  <c r="B70" i="24" s="1"/>
  <c r="B68" i="1"/>
  <c r="B69" i="24" s="1"/>
  <c r="B67" i="1"/>
  <c r="B68" i="24" s="1"/>
  <c r="B66" i="1"/>
  <c r="B67" i="24" s="1"/>
  <c r="B65" i="1"/>
  <c r="B66" i="24" s="1"/>
  <c r="B64" i="1"/>
  <c r="B65" i="24" s="1"/>
  <c r="B63" i="1"/>
  <c r="B64" i="24" s="1"/>
  <c r="B62" i="1"/>
  <c r="B63" i="24" s="1"/>
  <c r="B61" i="1"/>
  <c r="B62" i="24" s="1"/>
  <c r="B60" i="1"/>
  <c r="B61" i="24" s="1"/>
  <c r="B59" i="1"/>
  <c r="B60" i="24" s="1"/>
  <c r="B58" i="1"/>
  <c r="B59" i="24" s="1"/>
  <c r="B57" i="1"/>
  <c r="B58" i="24" s="1"/>
  <c r="B56" i="1"/>
  <c r="B57" i="24" s="1"/>
  <c r="B55" i="1"/>
  <c r="B56" i="24" s="1"/>
  <c r="B54" i="1"/>
  <c r="B55" i="24" s="1"/>
  <c r="B53" i="1"/>
  <c r="B54" i="24" s="1"/>
  <c r="B52" i="1"/>
  <c r="B53" i="24" s="1"/>
  <c r="B51" i="1"/>
  <c r="B52" i="24" s="1"/>
  <c r="B50" i="1"/>
  <c r="B51" i="24" s="1"/>
  <c r="B49" i="1"/>
  <c r="B50" i="24" s="1"/>
  <c r="B48" i="1"/>
  <c r="B49" i="24" s="1"/>
  <c r="B47" i="1"/>
  <c r="B48" i="24" s="1"/>
  <c r="B46" i="1"/>
  <c r="B47" i="24" s="1"/>
  <c r="B45" i="1"/>
  <c r="B46" i="24" s="1"/>
  <c r="B44" i="1"/>
  <c r="B45" i="24" s="1"/>
  <c r="B43" i="1"/>
  <c r="B44" i="24" s="1"/>
  <c r="B42" i="1"/>
  <c r="B43" i="24" s="1"/>
  <c r="B41" i="1"/>
  <c r="B42" i="24" s="1"/>
  <c r="B40" i="1"/>
  <c r="B41" i="24" s="1"/>
  <c r="B39" i="1"/>
  <c r="B40" i="24" s="1"/>
  <c r="B38" i="1"/>
  <c r="B39" i="24" s="1"/>
  <c r="B37" i="1"/>
  <c r="B38" i="24" s="1"/>
  <c r="B36" i="1"/>
  <c r="B37" i="24" s="1"/>
  <c r="B35" i="1"/>
  <c r="B36" i="24" s="1"/>
  <c r="B34" i="1"/>
  <c r="B35" i="24" s="1"/>
  <c r="B33" i="1"/>
  <c r="B34" i="24" s="1"/>
  <c r="B32" i="1"/>
  <c r="B33" i="24" s="1"/>
  <c r="B31" i="1"/>
  <c r="B32" i="24" s="1"/>
  <c r="B30" i="1"/>
  <c r="B31" i="24" s="1"/>
  <c r="B29" i="1"/>
  <c r="B30" i="24" s="1"/>
  <c r="B28" i="1"/>
  <c r="B29" i="24" s="1"/>
  <c r="B27" i="1"/>
  <c r="B28" i="24" s="1"/>
  <c r="B26" i="1"/>
  <c r="B27" i="24" s="1"/>
  <c r="B25" i="1"/>
  <c r="B26" i="24" s="1"/>
  <c r="B24" i="1"/>
  <c r="B25" i="24" s="1"/>
  <c r="B23" i="1"/>
  <c r="B24" i="24" s="1"/>
  <c r="B22" i="1"/>
  <c r="B23" i="24" s="1"/>
  <c r="B21" i="1"/>
  <c r="B22" i="24" s="1"/>
  <c r="B20" i="1"/>
  <c r="B19" i="1"/>
  <c r="B18" i="1"/>
  <c r="B19" i="24" s="1"/>
  <c r="B17" i="1"/>
  <c r="B18" i="24" s="1"/>
  <c r="B16" i="1"/>
  <c r="B17" i="24" s="1"/>
  <c r="B15" i="1"/>
  <c r="B16" i="24" s="1"/>
  <c r="B14" i="1"/>
  <c r="B15" i="24" s="1"/>
  <c r="B13" i="1"/>
  <c r="B14" i="24" s="1"/>
  <c r="B12" i="1"/>
  <c r="B13" i="24" s="1"/>
  <c r="B127" i="1"/>
  <c r="B128" i="24" s="1"/>
  <c r="B128" i="1"/>
  <c r="B129" i="24" s="1"/>
  <c r="B129" i="1"/>
  <c r="B130" i="24" s="1"/>
  <c r="B130" i="1"/>
  <c r="B131" i="24" s="1"/>
  <c r="B131" i="1"/>
  <c r="B132" i="24" s="1"/>
  <c r="C131" i="1" l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F47" i="1" l="1"/>
  <c r="G47" i="1" s="1"/>
  <c r="F16" i="1"/>
  <c r="G16" i="1" s="1"/>
  <c r="F24" i="1"/>
  <c r="G24" i="1" s="1"/>
  <c r="F32" i="1"/>
  <c r="G32" i="1"/>
  <c r="F40" i="1"/>
  <c r="G40" i="1" s="1"/>
  <c r="F48" i="1"/>
  <c r="G48" i="1" s="1"/>
  <c r="F56" i="1"/>
  <c r="G56" i="1" s="1"/>
  <c r="F64" i="1"/>
  <c r="G64" i="1" s="1"/>
  <c r="F72" i="1"/>
  <c r="G72" i="1" s="1"/>
  <c r="F80" i="1"/>
  <c r="G80" i="1"/>
  <c r="F88" i="1"/>
  <c r="G88" i="1" s="1"/>
  <c r="F96" i="1"/>
  <c r="G96" i="1" s="1"/>
  <c r="F104" i="1"/>
  <c r="G104" i="1" s="1"/>
  <c r="F112" i="1"/>
  <c r="G112" i="1" s="1"/>
  <c r="F120" i="1"/>
  <c r="G120" i="1" s="1"/>
  <c r="F128" i="1"/>
  <c r="G128" i="1"/>
  <c r="F129" i="1"/>
  <c r="G129" i="1" s="1"/>
  <c r="F15" i="1"/>
  <c r="G15" i="1"/>
  <c r="F55" i="1"/>
  <c r="G55" i="1" s="1"/>
  <c r="F87" i="1"/>
  <c r="G87" i="1" s="1"/>
  <c r="F119" i="1"/>
  <c r="G119" i="1" s="1"/>
  <c r="F41" i="1"/>
  <c r="G41" i="1" s="1"/>
  <c r="F73" i="1"/>
  <c r="G73" i="1" s="1"/>
  <c r="F34" i="1"/>
  <c r="G34" i="1" s="1"/>
  <c r="F42" i="1"/>
  <c r="G42" i="1" s="1"/>
  <c r="F58" i="1"/>
  <c r="G58" i="1" s="1"/>
  <c r="F74" i="1"/>
  <c r="G74" i="1" s="1"/>
  <c r="F90" i="1"/>
  <c r="G90" i="1" s="1"/>
  <c r="F98" i="1"/>
  <c r="G98" i="1" s="1"/>
  <c r="F106" i="1"/>
  <c r="G106" i="1" s="1"/>
  <c r="F114" i="1"/>
  <c r="G114" i="1" s="1"/>
  <c r="F130" i="1"/>
  <c r="G130" i="1" s="1"/>
  <c r="F19" i="1"/>
  <c r="G19" i="1" s="1"/>
  <c r="F27" i="1"/>
  <c r="G27" i="1" s="1"/>
  <c r="F35" i="1"/>
  <c r="G35" i="1" s="1"/>
  <c r="F43" i="1"/>
  <c r="G43" i="1" s="1"/>
  <c r="F51" i="1"/>
  <c r="G51" i="1" s="1"/>
  <c r="F59" i="1"/>
  <c r="G59" i="1"/>
  <c r="F67" i="1"/>
  <c r="G67" i="1" s="1"/>
  <c r="F75" i="1"/>
  <c r="G75" i="1" s="1"/>
  <c r="F83" i="1"/>
  <c r="G83" i="1" s="1"/>
  <c r="F91" i="1"/>
  <c r="G91" i="1"/>
  <c r="F99" i="1"/>
  <c r="G99" i="1" s="1"/>
  <c r="F107" i="1"/>
  <c r="G107" i="1" s="1"/>
  <c r="F115" i="1"/>
  <c r="G115" i="1" s="1"/>
  <c r="F123" i="1"/>
  <c r="G123" i="1" s="1"/>
  <c r="F131" i="1"/>
  <c r="G131" i="1" s="1"/>
  <c r="F39" i="1"/>
  <c r="G39" i="1" s="1"/>
  <c r="F95" i="1"/>
  <c r="G95" i="1" s="1"/>
  <c r="F127" i="1"/>
  <c r="G127" i="1" s="1"/>
  <c r="F25" i="1"/>
  <c r="G25" i="1" s="1"/>
  <c r="F49" i="1"/>
  <c r="G49" i="1" s="1"/>
  <c r="F97" i="1"/>
  <c r="G97" i="1" s="1"/>
  <c r="F82" i="1"/>
  <c r="G82" i="1" s="1"/>
  <c r="F122" i="1"/>
  <c r="G122" i="1" s="1"/>
  <c r="F12" i="1"/>
  <c r="G12" i="1" s="1"/>
  <c r="F20" i="1"/>
  <c r="G20" i="1" s="1"/>
  <c r="F28" i="1"/>
  <c r="G28" i="1"/>
  <c r="F36" i="1"/>
  <c r="G36" i="1" s="1"/>
  <c r="F44" i="1"/>
  <c r="G44" i="1" s="1"/>
  <c r="F52" i="1"/>
  <c r="G52" i="1" s="1"/>
  <c r="F60" i="1"/>
  <c r="G60" i="1" s="1"/>
  <c r="F68" i="1"/>
  <c r="G68" i="1" s="1"/>
  <c r="F76" i="1"/>
  <c r="G76" i="1"/>
  <c r="F84" i="1"/>
  <c r="G84" i="1" s="1"/>
  <c r="F92" i="1"/>
  <c r="G92" i="1"/>
  <c r="F100" i="1"/>
  <c r="G100" i="1" s="1"/>
  <c r="F108" i="1"/>
  <c r="G108" i="1" s="1"/>
  <c r="F116" i="1"/>
  <c r="G116" i="1"/>
  <c r="F124" i="1"/>
  <c r="G124" i="1" s="1"/>
  <c r="F31" i="1"/>
  <c r="G31" i="1" s="1"/>
  <c r="F71" i="1"/>
  <c r="G71" i="1" s="1"/>
  <c r="F111" i="1"/>
  <c r="G111" i="1" s="1"/>
  <c r="F17" i="1"/>
  <c r="G17" i="1" s="1"/>
  <c r="F65" i="1"/>
  <c r="G65" i="1" s="1"/>
  <c r="F105" i="1"/>
  <c r="G105" i="1" s="1"/>
  <c r="F18" i="1"/>
  <c r="G18" i="1"/>
  <c r="F21" i="1"/>
  <c r="G21" i="1" s="1"/>
  <c r="F45" i="1"/>
  <c r="G45" i="1" s="1"/>
  <c r="F61" i="1"/>
  <c r="G61" i="1" s="1"/>
  <c r="F77" i="1"/>
  <c r="G77" i="1"/>
  <c r="F101" i="1"/>
  <c r="G101" i="1" s="1"/>
  <c r="F109" i="1"/>
  <c r="G109" i="1" s="1"/>
  <c r="F117" i="1"/>
  <c r="G117" i="1" s="1"/>
  <c r="F125" i="1"/>
  <c r="G125" i="1" s="1"/>
  <c r="F23" i="1"/>
  <c r="G23" i="1" s="1"/>
  <c r="F63" i="1"/>
  <c r="G63" i="1" s="1"/>
  <c r="F79" i="1"/>
  <c r="G79" i="1" s="1"/>
  <c r="F103" i="1"/>
  <c r="G103" i="1"/>
  <c r="F57" i="1"/>
  <c r="G57" i="1" s="1"/>
  <c r="F81" i="1"/>
  <c r="G81" i="1" s="1"/>
  <c r="F89" i="1"/>
  <c r="G89" i="1" s="1"/>
  <c r="F113" i="1"/>
  <c r="G113" i="1" s="1"/>
  <c r="F50" i="1"/>
  <c r="G50" i="1" s="1"/>
  <c r="F13" i="1"/>
  <c r="G13" i="1"/>
  <c r="F29" i="1"/>
  <c r="G29" i="1" s="1"/>
  <c r="F37" i="1"/>
  <c r="G37" i="1" s="1"/>
  <c r="F53" i="1"/>
  <c r="G53" i="1" s="1"/>
  <c r="F69" i="1"/>
  <c r="G69" i="1"/>
  <c r="F85" i="1"/>
  <c r="G85" i="1" s="1"/>
  <c r="F14" i="1"/>
  <c r="G14" i="1" s="1"/>
  <c r="F22" i="1"/>
  <c r="G22" i="1" s="1"/>
  <c r="F30" i="1"/>
  <c r="G30" i="1" s="1"/>
  <c r="F38" i="1"/>
  <c r="G38" i="1" s="1"/>
  <c r="F46" i="1"/>
  <c r="G46" i="1" s="1"/>
  <c r="F54" i="1"/>
  <c r="G54" i="1" s="1"/>
  <c r="F62" i="1"/>
  <c r="G62" i="1"/>
  <c r="F70" i="1"/>
  <c r="G70" i="1" s="1"/>
  <c r="F78" i="1"/>
  <c r="G78" i="1"/>
  <c r="F86" i="1"/>
  <c r="G86" i="1" s="1"/>
  <c r="F94" i="1"/>
  <c r="G94" i="1" s="1"/>
  <c r="F110" i="1"/>
  <c r="G110" i="1" s="1"/>
  <c r="F118" i="1"/>
  <c r="G118" i="1" s="1"/>
  <c r="F126" i="1"/>
  <c r="G126" i="1"/>
  <c r="F26" i="1"/>
  <c r="G26" i="1" s="1"/>
  <c r="F66" i="1"/>
  <c r="G66" i="1" s="1"/>
  <c r="F33" i="1"/>
  <c r="G33" i="1" s="1"/>
  <c r="F121" i="1"/>
  <c r="G121" i="1" s="1"/>
  <c r="F93" i="1"/>
  <c r="G93" i="1" s="1"/>
  <c r="F102" i="1"/>
  <c r="G102" i="1" s="1"/>
  <c r="B176" i="26"/>
  <c r="J381" i="26"/>
  <c r="J380" i="26"/>
  <c r="J379" i="26"/>
  <c r="J378" i="26"/>
  <c r="J377" i="26"/>
  <c r="H381" i="26"/>
  <c r="H380" i="26"/>
  <c r="H379" i="26"/>
  <c r="H378" i="26"/>
  <c r="H377" i="26"/>
  <c r="F381" i="26"/>
  <c r="F380" i="26"/>
  <c r="F379" i="26"/>
  <c r="F378" i="26"/>
  <c r="F377" i="26"/>
  <c r="D381" i="26"/>
  <c r="D380" i="26"/>
  <c r="D379" i="26"/>
  <c r="D378" i="26"/>
  <c r="D377" i="26"/>
  <c r="B381" i="26"/>
  <c r="B380" i="26"/>
  <c r="B379" i="26"/>
  <c r="B378" i="26"/>
  <c r="B377" i="26"/>
  <c r="J365" i="26"/>
  <c r="J364" i="26"/>
  <c r="J363" i="26"/>
  <c r="J362" i="26"/>
  <c r="J361" i="26"/>
  <c r="H365" i="26"/>
  <c r="H364" i="26"/>
  <c r="H363" i="26"/>
  <c r="H362" i="26"/>
  <c r="H361" i="26"/>
  <c r="F365" i="26"/>
  <c r="F364" i="26"/>
  <c r="F363" i="26"/>
  <c r="F362" i="26"/>
  <c r="F361" i="26"/>
  <c r="D365" i="26"/>
  <c r="D364" i="26"/>
  <c r="D363" i="26"/>
  <c r="D362" i="26"/>
  <c r="D361" i="26"/>
  <c r="B365" i="26"/>
  <c r="B364" i="26"/>
  <c r="B363" i="26"/>
  <c r="B362" i="26"/>
  <c r="B361" i="26"/>
  <c r="J349" i="26"/>
  <c r="J348" i="26"/>
  <c r="J347" i="26"/>
  <c r="J346" i="26"/>
  <c r="J345" i="26"/>
  <c r="H349" i="26"/>
  <c r="H348" i="26"/>
  <c r="H347" i="26"/>
  <c r="H346" i="26"/>
  <c r="H345" i="26"/>
  <c r="F349" i="26"/>
  <c r="F348" i="26"/>
  <c r="F347" i="26"/>
  <c r="F346" i="26"/>
  <c r="F345" i="26"/>
  <c r="D349" i="26"/>
  <c r="D348" i="26"/>
  <c r="D347" i="26"/>
  <c r="D346" i="26"/>
  <c r="D345" i="26"/>
  <c r="B349" i="26"/>
  <c r="B348" i="26"/>
  <c r="B347" i="26"/>
  <c r="B346" i="26"/>
  <c r="B345" i="26"/>
  <c r="J335" i="26"/>
  <c r="J334" i="26"/>
  <c r="J333" i="26"/>
  <c r="J332" i="26"/>
  <c r="J331" i="26"/>
  <c r="H335" i="26"/>
  <c r="H334" i="26"/>
  <c r="H333" i="26"/>
  <c r="H332" i="26"/>
  <c r="H331" i="26"/>
  <c r="F335" i="26"/>
  <c r="F334" i="26"/>
  <c r="F333" i="26"/>
  <c r="F332" i="26"/>
  <c r="F331" i="26"/>
  <c r="D335" i="26"/>
  <c r="D334" i="26"/>
  <c r="D333" i="26"/>
  <c r="D332" i="26"/>
  <c r="D331" i="26"/>
  <c r="B335" i="26"/>
  <c r="B334" i="26"/>
  <c r="B333" i="26"/>
  <c r="B332" i="26"/>
  <c r="B331" i="26"/>
  <c r="J319" i="26"/>
  <c r="J318" i="26"/>
  <c r="J317" i="26"/>
  <c r="J316" i="26"/>
  <c r="J315" i="26"/>
  <c r="H319" i="26"/>
  <c r="H318" i="26"/>
  <c r="H317" i="26"/>
  <c r="H316" i="26"/>
  <c r="H315" i="26"/>
  <c r="F319" i="26"/>
  <c r="F318" i="26"/>
  <c r="F317" i="26"/>
  <c r="F316" i="26"/>
  <c r="F315" i="26"/>
  <c r="D319" i="26"/>
  <c r="D318" i="26"/>
  <c r="D317" i="26"/>
  <c r="D316" i="26"/>
  <c r="D315" i="26"/>
  <c r="B319" i="26"/>
  <c r="B318" i="26"/>
  <c r="B317" i="26"/>
  <c r="B316" i="26"/>
  <c r="B315" i="26"/>
  <c r="J303" i="26"/>
  <c r="J302" i="26"/>
  <c r="J301" i="26"/>
  <c r="J300" i="26"/>
  <c r="J299" i="26"/>
  <c r="H303" i="26"/>
  <c r="H302" i="26"/>
  <c r="H301" i="26"/>
  <c r="H300" i="26"/>
  <c r="H299" i="26"/>
  <c r="F303" i="26"/>
  <c r="F302" i="26"/>
  <c r="F301" i="26"/>
  <c r="F300" i="26"/>
  <c r="F299" i="26"/>
  <c r="D303" i="26"/>
  <c r="D302" i="26"/>
  <c r="D301" i="26"/>
  <c r="D300" i="26"/>
  <c r="D299" i="26"/>
  <c r="B303" i="26"/>
  <c r="B302" i="26"/>
  <c r="B301" i="26"/>
  <c r="B300" i="26"/>
  <c r="B299" i="26"/>
  <c r="J288" i="26"/>
  <c r="J287" i="26"/>
  <c r="J286" i="26"/>
  <c r="J285" i="26"/>
  <c r="J284" i="26"/>
  <c r="H288" i="26"/>
  <c r="H287" i="26"/>
  <c r="H286" i="26"/>
  <c r="H285" i="26"/>
  <c r="H284" i="26"/>
  <c r="F288" i="26"/>
  <c r="F287" i="26"/>
  <c r="F286" i="26"/>
  <c r="F285" i="26"/>
  <c r="F284" i="26"/>
  <c r="D288" i="26"/>
  <c r="D287" i="26"/>
  <c r="D286" i="26"/>
  <c r="D285" i="26"/>
  <c r="D284" i="26"/>
  <c r="B288" i="26"/>
  <c r="B287" i="26"/>
  <c r="B286" i="26"/>
  <c r="B285" i="26"/>
  <c r="B284" i="26"/>
  <c r="J272" i="26"/>
  <c r="J271" i="26"/>
  <c r="J270" i="26"/>
  <c r="J269" i="26"/>
  <c r="J268" i="26"/>
  <c r="H272" i="26"/>
  <c r="H271" i="26"/>
  <c r="H270" i="26"/>
  <c r="H269" i="26"/>
  <c r="H268" i="26"/>
  <c r="F272" i="26"/>
  <c r="F271" i="26"/>
  <c r="F270" i="26"/>
  <c r="F269" i="26"/>
  <c r="F268" i="26"/>
  <c r="D272" i="26"/>
  <c r="D271" i="26"/>
  <c r="D270" i="26"/>
  <c r="D269" i="26"/>
  <c r="D268" i="26"/>
  <c r="B272" i="26"/>
  <c r="B271" i="26"/>
  <c r="B270" i="26"/>
  <c r="B269" i="26"/>
  <c r="B268" i="26"/>
  <c r="J256" i="26"/>
  <c r="J255" i="26"/>
  <c r="J254" i="26"/>
  <c r="J253" i="26"/>
  <c r="J252" i="26"/>
  <c r="H256" i="26"/>
  <c r="H255" i="26"/>
  <c r="H254" i="26"/>
  <c r="H253" i="26"/>
  <c r="H252" i="26"/>
  <c r="F256" i="26"/>
  <c r="F255" i="26"/>
  <c r="F254" i="26"/>
  <c r="F253" i="26"/>
  <c r="F252" i="26"/>
  <c r="D256" i="26"/>
  <c r="D255" i="26"/>
  <c r="D254" i="26"/>
  <c r="D253" i="26"/>
  <c r="D252" i="26"/>
  <c r="B256" i="26"/>
  <c r="B255" i="26"/>
  <c r="B254" i="26"/>
  <c r="B253" i="26"/>
  <c r="B252" i="26"/>
  <c r="J242" i="26"/>
  <c r="J241" i="26"/>
  <c r="J240" i="26"/>
  <c r="J239" i="26"/>
  <c r="J238" i="26"/>
  <c r="H242" i="26"/>
  <c r="H241" i="26"/>
  <c r="H240" i="26"/>
  <c r="H239" i="26"/>
  <c r="H238" i="26"/>
  <c r="F242" i="26"/>
  <c r="F241" i="26"/>
  <c r="F240" i="26"/>
  <c r="F239" i="26"/>
  <c r="F238" i="26"/>
  <c r="D242" i="26"/>
  <c r="D241" i="26"/>
  <c r="D240" i="26"/>
  <c r="D239" i="26"/>
  <c r="D238" i="26"/>
  <c r="B242" i="26"/>
  <c r="B241" i="26"/>
  <c r="B240" i="26"/>
  <c r="B239" i="26"/>
  <c r="B238" i="26"/>
  <c r="J226" i="26"/>
  <c r="J225" i="26"/>
  <c r="J224" i="26"/>
  <c r="J223" i="26"/>
  <c r="J222" i="26"/>
  <c r="H226" i="26"/>
  <c r="H225" i="26"/>
  <c r="H224" i="26"/>
  <c r="H223" i="26"/>
  <c r="H222" i="26"/>
  <c r="F226" i="26"/>
  <c r="F225" i="26"/>
  <c r="F224" i="26"/>
  <c r="F223" i="26"/>
  <c r="F222" i="26"/>
  <c r="D226" i="26"/>
  <c r="D225" i="26"/>
  <c r="D224" i="26"/>
  <c r="D223" i="26"/>
  <c r="D222" i="26"/>
  <c r="B226" i="26"/>
  <c r="B225" i="26"/>
  <c r="B224" i="26"/>
  <c r="B223" i="26"/>
  <c r="B222" i="26"/>
  <c r="J210" i="26"/>
  <c r="J209" i="26"/>
  <c r="J208" i="26"/>
  <c r="J207" i="26"/>
  <c r="J206" i="26"/>
  <c r="H210" i="26"/>
  <c r="H209" i="26"/>
  <c r="H208" i="26"/>
  <c r="H207" i="26"/>
  <c r="H206" i="26"/>
  <c r="F210" i="26"/>
  <c r="F209" i="26"/>
  <c r="F208" i="26"/>
  <c r="F207" i="26"/>
  <c r="F206" i="26"/>
  <c r="D210" i="26"/>
  <c r="D209" i="26"/>
  <c r="D208" i="26"/>
  <c r="D207" i="26"/>
  <c r="D206" i="26"/>
  <c r="B210" i="26"/>
  <c r="B209" i="26"/>
  <c r="B208" i="26"/>
  <c r="B207" i="26"/>
  <c r="B206" i="26"/>
  <c r="J196" i="26"/>
  <c r="J195" i="26"/>
  <c r="J194" i="26"/>
  <c r="J193" i="26"/>
  <c r="J192" i="26"/>
  <c r="H196" i="26"/>
  <c r="H195" i="26"/>
  <c r="H194" i="26"/>
  <c r="H193" i="26"/>
  <c r="H192" i="26"/>
  <c r="F196" i="26"/>
  <c r="F195" i="26"/>
  <c r="F194" i="26"/>
  <c r="F193" i="26"/>
  <c r="F192" i="26"/>
  <c r="D196" i="26"/>
  <c r="D195" i="26"/>
  <c r="D194" i="26"/>
  <c r="D193" i="26"/>
  <c r="D192" i="26"/>
  <c r="B196" i="26"/>
  <c r="B195" i="26"/>
  <c r="B194" i="26"/>
  <c r="B193" i="26"/>
  <c r="B192" i="26"/>
  <c r="J180" i="26"/>
  <c r="J179" i="26"/>
  <c r="J178" i="26"/>
  <c r="J177" i="26"/>
  <c r="J176" i="26"/>
  <c r="H180" i="26"/>
  <c r="H179" i="26"/>
  <c r="H178" i="26"/>
  <c r="H177" i="26"/>
  <c r="H176" i="26"/>
  <c r="F180" i="26"/>
  <c r="F179" i="26"/>
  <c r="F178" i="26"/>
  <c r="F177" i="26"/>
  <c r="F176" i="26"/>
  <c r="D180" i="26"/>
  <c r="D179" i="26"/>
  <c r="D178" i="26"/>
  <c r="D177" i="26"/>
  <c r="D176" i="26"/>
  <c r="B180" i="26"/>
  <c r="B179" i="26"/>
  <c r="B178" i="26"/>
  <c r="B177" i="26"/>
  <c r="J164" i="26"/>
  <c r="J163" i="26"/>
  <c r="J162" i="26"/>
  <c r="J161" i="26"/>
  <c r="J160" i="26"/>
  <c r="H164" i="26"/>
  <c r="H163" i="26"/>
  <c r="H162" i="26"/>
  <c r="H161" i="26"/>
  <c r="H160" i="26"/>
  <c r="F164" i="26"/>
  <c r="F163" i="26"/>
  <c r="F162" i="26"/>
  <c r="F161" i="26"/>
  <c r="F160" i="26"/>
  <c r="D164" i="26"/>
  <c r="D163" i="26"/>
  <c r="D162" i="26"/>
  <c r="D161" i="26"/>
  <c r="D160" i="26"/>
  <c r="B164" i="26"/>
  <c r="B163" i="26"/>
  <c r="B162" i="26"/>
  <c r="B161" i="26"/>
  <c r="B160" i="26"/>
  <c r="J149" i="26"/>
  <c r="J148" i="26"/>
  <c r="J147" i="26"/>
  <c r="J146" i="26"/>
  <c r="J145" i="26"/>
  <c r="H149" i="26"/>
  <c r="H148" i="26"/>
  <c r="H147" i="26"/>
  <c r="H146" i="26"/>
  <c r="H145" i="26"/>
  <c r="F149" i="26"/>
  <c r="F148" i="26"/>
  <c r="F147" i="26"/>
  <c r="F146" i="26"/>
  <c r="F145" i="26"/>
  <c r="D149" i="26"/>
  <c r="D148" i="26"/>
  <c r="D147" i="26"/>
  <c r="D146" i="26"/>
  <c r="D145" i="26"/>
  <c r="B149" i="26"/>
  <c r="B148" i="26"/>
  <c r="B147" i="26"/>
  <c r="B146" i="26"/>
  <c r="B145" i="26"/>
  <c r="J133" i="26"/>
  <c r="J132" i="26"/>
  <c r="J131" i="26"/>
  <c r="J130" i="26"/>
  <c r="J129" i="26"/>
  <c r="H133" i="26"/>
  <c r="H132" i="26"/>
  <c r="H131" i="26"/>
  <c r="H130" i="26"/>
  <c r="H129" i="26"/>
  <c r="F133" i="26"/>
  <c r="F132" i="26"/>
  <c r="F131" i="26"/>
  <c r="F130" i="26"/>
  <c r="F129" i="26"/>
  <c r="D133" i="26"/>
  <c r="D132" i="26"/>
  <c r="D131" i="26"/>
  <c r="D130" i="26"/>
  <c r="D129" i="26"/>
  <c r="B133" i="26"/>
  <c r="B132" i="26"/>
  <c r="B131" i="26"/>
  <c r="B130" i="26"/>
  <c r="B129" i="26"/>
  <c r="J117" i="26"/>
  <c r="J116" i="26"/>
  <c r="J115" i="26"/>
  <c r="J114" i="26"/>
  <c r="J113" i="26"/>
  <c r="H117" i="26"/>
  <c r="H116" i="26"/>
  <c r="H115" i="26"/>
  <c r="H114" i="26"/>
  <c r="H113" i="26"/>
  <c r="F117" i="26"/>
  <c r="F116" i="26"/>
  <c r="F115" i="26"/>
  <c r="F114" i="26"/>
  <c r="F113" i="26"/>
  <c r="D117" i="26"/>
  <c r="D116" i="26"/>
  <c r="D115" i="26"/>
  <c r="D114" i="26"/>
  <c r="D113" i="26"/>
  <c r="B117" i="26"/>
  <c r="B116" i="26"/>
  <c r="B115" i="26"/>
  <c r="B114" i="26"/>
  <c r="B113" i="26"/>
  <c r="J102" i="26"/>
  <c r="J101" i="26"/>
  <c r="J100" i="26"/>
  <c r="J99" i="26"/>
  <c r="J98" i="26"/>
  <c r="H102" i="26"/>
  <c r="H101" i="26"/>
  <c r="H100" i="26"/>
  <c r="H99" i="26"/>
  <c r="H98" i="26"/>
  <c r="F102" i="26"/>
  <c r="F101" i="26"/>
  <c r="F100" i="26"/>
  <c r="F99" i="26"/>
  <c r="F98" i="26"/>
  <c r="D102" i="26"/>
  <c r="D101" i="26"/>
  <c r="D100" i="26"/>
  <c r="D99" i="26"/>
  <c r="D98" i="26"/>
  <c r="B102" i="26"/>
  <c r="B101" i="26"/>
  <c r="B100" i="26"/>
  <c r="B99" i="26"/>
  <c r="B98" i="26"/>
  <c r="J86" i="26"/>
  <c r="J85" i="26"/>
  <c r="J84" i="26"/>
  <c r="J83" i="26"/>
  <c r="J82" i="26"/>
  <c r="H86" i="26"/>
  <c r="H85" i="26"/>
  <c r="H84" i="26"/>
  <c r="H83" i="26"/>
  <c r="H82" i="26"/>
  <c r="F86" i="26"/>
  <c r="F85" i="26"/>
  <c r="F84" i="26"/>
  <c r="F83" i="26"/>
  <c r="F82" i="26"/>
  <c r="D86" i="26"/>
  <c r="D85" i="26"/>
  <c r="D84" i="26"/>
  <c r="D83" i="26"/>
  <c r="D82" i="26"/>
  <c r="B86" i="26"/>
  <c r="B85" i="26"/>
  <c r="B84" i="26"/>
  <c r="B83" i="26"/>
  <c r="B82" i="26"/>
  <c r="J70" i="26"/>
  <c r="J69" i="26"/>
  <c r="J68" i="26"/>
  <c r="J67" i="26"/>
  <c r="J66" i="26"/>
  <c r="H70" i="26"/>
  <c r="H69" i="26"/>
  <c r="H68" i="26"/>
  <c r="H67" i="26"/>
  <c r="H66" i="26"/>
  <c r="F70" i="26"/>
  <c r="F69" i="26"/>
  <c r="F68" i="26"/>
  <c r="F67" i="26"/>
  <c r="F66" i="26"/>
  <c r="D70" i="26"/>
  <c r="D69" i="26"/>
  <c r="D68" i="26"/>
  <c r="D67" i="26"/>
  <c r="D66" i="26"/>
  <c r="B70" i="26"/>
  <c r="B69" i="26"/>
  <c r="B68" i="26"/>
  <c r="B67" i="26"/>
  <c r="B66" i="26"/>
  <c r="J56" i="26"/>
  <c r="J55" i="26"/>
  <c r="J54" i="26"/>
  <c r="J53" i="26"/>
  <c r="J52" i="26"/>
  <c r="H56" i="26"/>
  <c r="H55" i="26"/>
  <c r="H54" i="26"/>
  <c r="H53" i="26"/>
  <c r="H52" i="26"/>
  <c r="F56" i="26"/>
  <c r="F55" i="26"/>
  <c r="F54" i="26"/>
  <c r="F53" i="26"/>
  <c r="F52" i="26"/>
  <c r="B53" i="26"/>
  <c r="B52" i="26"/>
  <c r="J40" i="26"/>
  <c r="J39" i="26"/>
  <c r="J38" i="26"/>
  <c r="J37" i="26"/>
  <c r="J36" i="26"/>
  <c r="H40" i="26"/>
  <c r="H39" i="26"/>
  <c r="H38" i="26"/>
  <c r="H37" i="26"/>
  <c r="H36" i="26"/>
  <c r="F40" i="26"/>
  <c r="F39" i="26"/>
  <c r="F38" i="26"/>
  <c r="F37" i="26"/>
  <c r="F36" i="26"/>
  <c r="D40" i="26"/>
  <c r="D39" i="26"/>
  <c r="D38" i="26"/>
  <c r="D37" i="26"/>
  <c r="D36" i="26"/>
  <c r="B40" i="26"/>
  <c r="B39" i="26"/>
  <c r="B37" i="26"/>
  <c r="B36" i="26"/>
  <c r="J24" i="26"/>
  <c r="J23" i="26"/>
  <c r="J22" i="26"/>
  <c r="J21" i="26"/>
  <c r="J20" i="26"/>
  <c r="H24" i="26"/>
  <c r="H23" i="26"/>
  <c r="H22" i="26"/>
  <c r="H21" i="26"/>
  <c r="H20" i="26"/>
  <c r="F24" i="26"/>
  <c r="F23" i="26"/>
  <c r="F22" i="26"/>
  <c r="F21" i="26"/>
  <c r="F20" i="26"/>
  <c r="D24" i="26"/>
  <c r="D23" i="26"/>
  <c r="D22" i="26"/>
  <c r="D21" i="26"/>
  <c r="D20" i="26"/>
  <c r="B24" i="26"/>
  <c r="B23" i="26"/>
  <c r="B22" i="26"/>
  <c r="B21" i="26"/>
  <c r="B20" i="26"/>
  <c r="K381" i="26"/>
  <c r="K380" i="26"/>
  <c r="K379" i="26"/>
  <c r="K378" i="26"/>
  <c r="K377" i="26"/>
  <c r="I381" i="26"/>
  <c r="I380" i="26"/>
  <c r="I379" i="26"/>
  <c r="I378" i="26"/>
  <c r="I377" i="26"/>
  <c r="G381" i="26"/>
  <c r="G380" i="26"/>
  <c r="G379" i="26"/>
  <c r="G378" i="26"/>
  <c r="G377" i="26"/>
  <c r="D129" i="1" s="1"/>
  <c r="E129" i="1" s="1"/>
  <c r="K129" i="1" s="1"/>
  <c r="L129" i="1" s="1"/>
  <c r="M129" i="1" s="1"/>
  <c r="N129" i="1" s="1"/>
  <c r="D130" i="24" s="1"/>
  <c r="E381" i="26"/>
  <c r="E380" i="26"/>
  <c r="E379" i="26"/>
  <c r="E378" i="26"/>
  <c r="E377" i="26"/>
  <c r="C381" i="26"/>
  <c r="C380" i="26"/>
  <c r="C379" i="26"/>
  <c r="C378" i="26"/>
  <c r="C377" i="26"/>
  <c r="K365" i="26"/>
  <c r="K364" i="26"/>
  <c r="K363" i="26"/>
  <c r="K362" i="26"/>
  <c r="K361" i="26"/>
  <c r="D126" i="1" s="1"/>
  <c r="E126" i="1" s="1"/>
  <c r="K126" i="1" s="1"/>
  <c r="L126" i="1" s="1"/>
  <c r="I365" i="26"/>
  <c r="I364" i="26"/>
  <c r="I363" i="26"/>
  <c r="I362" i="26"/>
  <c r="I361" i="26"/>
  <c r="G365" i="26"/>
  <c r="G364" i="26"/>
  <c r="G363" i="26"/>
  <c r="G362" i="26"/>
  <c r="G361" i="26"/>
  <c r="D124" i="1" s="1"/>
  <c r="E124" i="1" s="1"/>
  <c r="E365" i="26"/>
  <c r="E364" i="26"/>
  <c r="E363" i="26"/>
  <c r="E362" i="26"/>
  <c r="E361" i="26"/>
  <c r="C365" i="26"/>
  <c r="C364" i="26"/>
  <c r="C363" i="26"/>
  <c r="C362" i="26"/>
  <c r="C361" i="26"/>
  <c r="K349" i="26"/>
  <c r="K348" i="26"/>
  <c r="K347" i="26"/>
  <c r="K346" i="26"/>
  <c r="K345" i="26"/>
  <c r="D121" i="1" s="1"/>
  <c r="E121" i="1" s="1"/>
  <c r="K121" i="1" s="1"/>
  <c r="I349" i="26"/>
  <c r="I348" i="26"/>
  <c r="I347" i="26"/>
  <c r="I346" i="26"/>
  <c r="I345" i="26"/>
  <c r="G349" i="26"/>
  <c r="G348" i="26"/>
  <c r="G347" i="26"/>
  <c r="G346" i="26"/>
  <c r="G345" i="26"/>
  <c r="E349" i="26"/>
  <c r="E348" i="26"/>
  <c r="E347" i="26"/>
  <c r="E346" i="26"/>
  <c r="E345" i="26"/>
  <c r="D118" i="1" s="1"/>
  <c r="E118" i="1" s="1"/>
  <c r="K118" i="1" s="1"/>
  <c r="C349" i="26"/>
  <c r="C348" i="26"/>
  <c r="C347" i="26"/>
  <c r="C346" i="26"/>
  <c r="C345" i="26"/>
  <c r="K335" i="26"/>
  <c r="K334" i="26"/>
  <c r="K333" i="26"/>
  <c r="K332" i="26"/>
  <c r="K331" i="26"/>
  <c r="D116" i="1" s="1"/>
  <c r="E116" i="1" s="1"/>
  <c r="I335" i="26"/>
  <c r="I334" i="26"/>
  <c r="I333" i="26"/>
  <c r="I332" i="26"/>
  <c r="I331" i="26"/>
  <c r="G335" i="26"/>
  <c r="G334" i="26"/>
  <c r="G333" i="26"/>
  <c r="G332" i="26"/>
  <c r="G331" i="26"/>
  <c r="E335" i="26"/>
  <c r="E334" i="26"/>
  <c r="E333" i="26"/>
  <c r="E332" i="26"/>
  <c r="E331" i="26"/>
  <c r="D113" i="1" s="1"/>
  <c r="E113" i="1" s="1"/>
  <c r="K113" i="1" s="1"/>
  <c r="C335" i="26"/>
  <c r="C334" i="26"/>
  <c r="C333" i="26"/>
  <c r="C332" i="26"/>
  <c r="C331" i="26"/>
  <c r="K319" i="26"/>
  <c r="K318" i="26"/>
  <c r="K317" i="26"/>
  <c r="K316" i="26"/>
  <c r="K315" i="26"/>
  <c r="I319" i="26"/>
  <c r="I318" i="26"/>
  <c r="I317" i="26"/>
  <c r="I316" i="26"/>
  <c r="I315" i="26"/>
  <c r="D110" i="1" s="1"/>
  <c r="E110" i="1" s="1"/>
  <c r="K110" i="1" s="1"/>
  <c r="L110" i="1" s="1"/>
  <c r="M110" i="1" s="1"/>
  <c r="G319" i="26"/>
  <c r="G318" i="26"/>
  <c r="G317" i="26"/>
  <c r="G316" i="26"/>
  <c r="G315" i="26"/>
  <c r="E319" i="26"/>
  <c r="E318" i="26"/>
  <c r="E317" i="26"/>
  <c r="E316" i="26"/>
  <c r="E315" i="26"/>
  <c r="D108" i="1" s="1"/>
  <c r="E108" i="1" s="1"/>
  <c r="K108" i="1" s="1"/>
  <c r="C319" i="26"/>
  <c r="C318" i="26"/>
  <c r="C317" i="26"/>
  <c r="C316" i="26"/>
  <c r="C315" i="26"/>
  <c r="K303" i="26"/>
  <c r="K302" i="26"/>
  <c r="K301" i="26"/>
  <c r="K300" i="26"/>
  <c r="K299" i="26"/>
  <c r="I303" i="26"/>
  <c r="I302" i="26"/>
  <c r="I301" i="26"/>
  <c r="I300" i="26"/>
  <c r="I299" i="26"/>
  <c r="D105" i="1" s="1"/>
  <c r="E105" i="1" s="1"/>
  <c r="G303" i="26"/>
  <c r="G302" i="26"/>
  <c r="G301" i="26"/>
  <c r="G300" i="26"/>
  <c r="G299" i="26"/>
  <c r="E303" i="26"/>
  <c r="E302" i="26"/>
  <c r="E301" i="26"/>
  <c r="E300" i="26"/>
  <c r="E299" i="26"/>
  <c r="C303" i="26"/>
  <c r="C302" i="26"/>
  <c r="C301" i="26"/>
  <c r="C300" i="26"/>
  <c r="C299" i="26"/>
  <c r="D102" i="1" s="1"/>
  <c r="E102" i="1" s="1"/>
  <c r="K288" i="26"/>
  <c r="K287" i="26"/>
  <c r="K286" i="26"/>
  <c r="K285" i="26"/>
  <c r="K284" i="26"/>
  <c r="I288" i="26"/>
  <c r="I287" i="26"/>
  <c r="I286" i="26"/>
  <c r="I285" i="26"/>
  <c r="I284" i="26"/>
  <c r="D100" i="1" s="1"/>
  <c r="E100" i="1" s="1"/>
  <c r="G288" i="26"/>
  <c r="G287" i="26"/>
  <c r="G286" i="26"/>
  <c r="G285" i="26"/>
  <c r="G284" i="26"/>
  <c r="E288" i="26"/>
  <c r="E287" i="26"/>
  <c r="E286" i="26"/>
  <c r="E285" i="26"/>
  <c r="E284" i="26"/>
  <c r="C288" i="26"/>
  <c r="C287" i="26"/>
  <c r="C286" i="26"/>
  <c r="C285" i="26"/>
  <c r="C284" i="26"/>
  <c r="D97" i="1" s="1"/>
  <c r="E97" i="1" s="1"/>
  <c r="K97" i="1" s="1"/>
  <c r="K272" i="26"/>
  <c r="K271" i="26"/>
  <c r="K270" i="26"/>
  <c r="K269" i="26"/>
  <c r="K268" i="26"/>
  <c r="I272" i="26"/>
  <c r="I271" i="26"/>
  <c r="I270" i="26"/>
  <c r="I269" i="26"/>
  <c r="I268" i="26"/>
  <c r="G272" i="26"/>
  <c r="G271" i="26"/>
  <c r="G270" i="26"/>
  <c r="G269" i="26"/>
  <c r="G268" i="26"/>
  <c r="D94" i="1" s="1"/>
  <c r="E94" i="1" s="1"/>
  <c r="K94" i="1" s="1"/>
  <c r="E272" i="26"/>
  <c r="E271" i="26"/>
  <c r="E270" i="26"/>
  <c r="E269" i="26"/>
  <c r="E268" i="26"/>
  <c r="C272" i="26"/>
  <c r="C271" i="26"/>
  <c r="C270" i="26"/>
  <c r="C269" i="26"/>
  <c r="C268" i="26"/>
  <c r="D92" i="1" s="1"/>
  <c r="E92" i="1" s="1"/>
  <c r="K256" i="26"/>
  <c r="K255" i="26"/>
  <c r="K254" i="26"/>
  <c r="K253" i="26"/>
  <c r="K252" i="26"/>
  <c r="I256" i="26"/>
  <c r="I255" i="26"/>
  <c r="I254" i="26"/>
  <c r="I253" i="26"/>
  <c r="I252" i="26"/>
  <c r="G256" i="26"/>
  <c r="G255" i="26"/>
  <c r="G254" i="26"/>
  <c r="G253" i="26"/>
  <c r="G252" i="26"/>
  <c r="D89" i="1" s="1"/>
  <c r="E89" i="1" s="1"/>
  <c r="K89" i="1" s="1"/>
  <c r="E256" i="26"/>
  <c r="E255" i="26"/>
  <c r="E254" i="26"/>
  <c r="E253" i="26"/>
  <c r="E252" i="26"/>
  <c r="C256" i="26"/>
  <c r="C255" i="26"/>
  <c r="C254" i="26"/>
  <c r="C253" i="26"/>
  <c r="C252" i="26"/>
  <c r="K242" i="26"/>
  <c r="K241" i="26"/>
  <c r="K240" i="26"/>
  <c r="K239" i="26"/>
  <c r="K238" i="26"/>
  <c r="D86" i="1" s="1"/>
  <c r="E86" i="1" s="1"/>
  <c r="K86" i="1" s="1"/>
  <c r="L86" i="1" s="1"/>
  <c r="M86" i="1" s="1"/>
  <c r="I242" i="26"/>
  <c r="I241" i="26"/>
  <c r="I240" i="26"/>
  <c r="I239" i="26"/>
  <c r="I238" i="26"/>
  <c r="G242" i="26"/>
  <c r="G241" i="26"/>
  <c r="G240" i="26"/>
  <c r="G239" i="26"/>
  <c r="G238" i="26"/>
  <c r="D84" i="1" s="1"/>
  <c r="E84" i="1" s="1"/>
  <c r="E242" i="26"/>
  <c r="E241" i="26"/>
  <c r="E240" i="26"/>
  <c r="E239" i="26"/>
  <c r="E238" i="26"/>
  <c r="C242" i="26"/>
  <c r="C241" i="26"/>
  <c r="C240" i="26"/>
  <c r="C239" i="26"/>
  <c r="C238" i="26"/>
  <c r="K226" i="26"/>
  <c r="K225" i="26"/>
  <c r="K224" i="26"/>
  <c r="K223" i="26"/>
  <c r="K222" i="26"/>
  <c r="D81" i="1" s="1"/>
  <c r="E81" i="1" s="1"/>
  <c r="H81" i="1" s="1"/>
  <c r="I81" i="1" s="1"/>
  <c r="I226" i="26"/>
  <c r="I225" i="26"/>
  <c r="I224" i="26"/>
  <c r="I223" i="26"/>
  <c r="I222" i="26"/>
  <c r="G226" i="26"/>
  <c r="G225" i="26"/>
  <c r="G224" i="26"/>
  <c r="G223" i="26"/>
  <c r="G222" i="26"/>
  <c r="E226" i="26"/>
  <c r="E225" i="26"/>
  <c r="E224" i="26"/>
  <c r="E223" i="26"/>
  <c r="E222" i="26"/>
  <c r="D78" i="1" s="1"/>
  <c r="E78" i="1" s="1"/>
  <c r="H78" i="1" s="1"/>
  <c r="C226" i="26"/>
  <c r="C225" i="26"/>
  <c r="C224" i="26"/>
  <c r="C223" i="26"/>
  <c r="C222" i="26"/>
  <c r="K210" i="26"/>
  <c r="K209" i="26"/>
  <c r="K208" i="26"/>
  <c r="K207" i="26"/>
  <c r="K206" i="26"/>
  <c r="D76" i="1" s="1"/>
  <c r="E76" i="1" s="1"/>
  <c r="I210" i="26"/>
  <c r="I209" i="26"/>
  <c r="I208" i="26"/>
  <c r="I207" i="26"/>
  <c r="I206" i="26"/>
  <c r="G210" i="26"/>
  <c r="G209" i="26"/>
  <c r="G208" i="26"/>
  <c r="G207" i="26"/>
  <c r="G206" i="26"/>
  <c r="E210" i="26"/>
  <c r="E209" i="26"/>
  <c r="E208" i="26"/>
  <c r="E207" i="26"/>
  <c r="E206" i="26"/>
  <c r="D73" i="1" s="1"/>
  <c r="E73" i="1" s="1"/>
  <c r="K73" i="1" s="1"/>
  <c r="C210" i="26"/>
  <c r="C209" i="26"/>
  <c r="C208" i="26"/>
  <c r="C207" i="26"/>
  <c r="C206" i="26"/>
  <c r="K196" i="26"/>
  <c r="K195" i="26"/>
  <c r="K194" i="26"/>
  <c r="K193" i="26"/>
  <c r="K192" i="26"/>
  <c r="I196" i="26"/>
  <c r="I195" i="26"/>
  <c r="I194" i="26"/>
  <c r="I193" i="26"/>
  <c r="I192" i="26"/>
  <c r="D70" i="1" s="1"/>
  <c r="E70" i="1" s="1"/>
  <c r="K70" i="1" s="1"/>
  <c r="G196" i="26"/>
  <c r="G195" i="26"/>
  <c r="G194" i="26"/>
  <c r="G193" i="26"/>
  <c r="G192" i="26"/>
  <c r="E196" i="26"/>
  <c r="E195" i="26"/>
  <c r="E194" i="26"/>
  <c r="E193" i="26"/>
  <c r="E192" i="26"/>
  <c r="D68" i="1" s="1"/>
  <c r="E68" i="1" s="1"/>
  <c r="H68" i="1" s="1"/>
  <c r="C196" i="26"/>
  <c r="C195" i="26"/>
  <c r="C194" i="26"/>
  <c r="C193" i="26"/>
  <c r="C192" i="26"/>
  <c r="K180" i="26"/>
  <c r="K179" i="26"/>
  <c r="K178" i="26"/>
  <c r="K177" i="26"/>
  <c r="K176" i="26"/>
  <c r="I180" i="26"/>
  <c r="I179" i="26"/>
  <c r="I178" i="26"/>
  <c r="I177" i="26"/>
  <c r="I176" i="26"/>
  <c r="D65" i="1" s="1"/>
  <c r="E65" i="1" s="1"/>
  <c r="G180" i="26"/>
  <c r="G179" i="26"/>
  <c r="G178" i="26"/>
  <c r="G177" i="26"/>
  <c r="G176" i="26"/>
  <c r="E180" i="26"/>
  <c r="E179" i="26"/>
  <c r="E178" i="26"/>
  <c r="E177" i="26"/>
  <c r="E176" i="26"/>
  <c r="C180" i="26"/>
  <c r="C179" i="26"/>
  <c r="C178" i="26"/>
  <c r="C177" i="26"/>
  <c r="C176" i="26"/>
  <c r="D62" i="1" s="1"/>
  <c r="E62" i="1" s="1"/>
  <c r="H62" i="1" s="1"/>
  <c r="K164" i="26"/>
  <c r="K163" i="26"/>
  <c r="K162" i="26"/>
  <c r="K161" i="26"/>
  <c r="K160" i="26"/>
  <c r="I164" i="26"/>
  <c r="I163" i="26"/>
  <c r="I162" i="26"/>
  <c r="I161" i="26"/>
  <c r="I160" i="26"/>
  <c r="D60" i="1" s="1"/>
  <c r="E60" i="1" s="1"/>
  <c r="G164" i="26"/>
  <c r="G163" i="26"/>
  <c r="G162" i="26"/>
  <c r="G161" i="26"/>
  <c r="G160" i="26"/>
  <c r="E164" i="26"/>
  <c r="E163" i="26"/>
  <c r="E162" i="26"/>
  <c r="E161" i="26"/>
  <c r="E160" i="26"/>
  <c r="C164" i="26"/>
  <c r="C163" i="26"/>
  <c r="C162" i="26"/>
  <c r="C161" i="26"/>
  <c r="C160" i="26"/>
  <c r="D57" i="1" s="1"/>
  <c r="E57" i="1" s="1"/>
  <c r="K57" i="1" s="1"/>
  <c r="K149" i="26"/>
  <c r="K148" i="26"/>
  <c r="K147" i="26"/>
  <c r="K146" i="26"/>
  <c r="K145" i="26"/>
  <c r="I149" i="26"/>
  <c r="I148" i="26"/>
  <c r="I147" i="26"/>
  <c r="I146" i="26"/>
  <c r="I145" i="26"/>
  <c r="G149" i="26"/>
  <c r="G148" i="26"/>
  <c r="G147" i="26"/>
  <c r="G146" i="26"/>
  <c r="G145" i="26"/>
  <c r="D54" i="1" s="1"/>
  <c r="E54" i="1" s="1"/>
  <c r="E149" i="26"/>
  <c r="E148" i="26"/>
  <c r="E147" i="26"/>
  <c r="E146" i="26"/>
  <c r="E145" i="26"/>
  <c r="C149" i="26"/>
  <c r="C148" i="26"/>
  <c r="C147" i="26"/>
  <c r="C146" i="26"/>
  <c r="C145" i="26"/>
  <c r="D52" i="1" s="1"/>
  <c r="E52" i="1" s="1"/>
  <c r="K133" i="26"/>
  <c r="K132" i="26"/>
  <c r="K131" i="26"/>
  <c r="K130" i="26"/>
  <c r="K129" i="26"/>
  <c r="I133" i="26"/>
  <c r="I132" i="26"/>
  <c r="I131" i="26"/>
  <c r="I130" i="26"/>
  <c r="I129" i="26"/>
  <c r="G133" i="26"/>
  <c r="G132" i="26"/>
  <c r="G131" i="26"/>
  <c r="G130" i="26"/>
  <c r="G129" i="26"/>
  <c r="D49" i="1" s="1"/>
  <c r="E49" i="1" s="1"/>
  <c r="E133" i="26"/>
  <c r="E132" i="26"/>
  <c r="E131" i="26"/>
  <c r="E130" i="26"/>
  <c r="E129" i="26"/>
  <c r="C133" i="26"/>
  <c r="C132" i="26"/>
  <c r="C131" i="26"/>
  <c r="C130" i="26"/>
  <c r="C129" i="26"/>
  <c r="K117" i="26"/>
  <c r="K116" i="26"/>
  <c r="K115" i="26"/>
  <c r="K114" i="26"/>
  <c r="K113" i="26"/>
  <c r="D46" i="1" s="1"/>
  <c r="E46" i="1" s="1"/>
  <c r="I117" i="26"/>
  <c r="I116" i="26"/>
  <c r="I115" i="26"/>
  <c r="I114" i="26"/>
  <c r="I113" i="26"/>
  <c r="G117" i="26"/>
  <c r="G116" i="26"/>
  <c r="G115" i="26"/>
  <c r="G114" i="26"/>
  <c r="G113" i="26"/>
  <c r="D44" i="1" s="1"/>
  <c r="E44" i="1" s="1"/>
  <c r="E117" i="26"/>
  <c r="E116" i="26"/>
  <c r="E115" i="26"/>
  <c r="E114" i="26"/>
  <c r="E113" i="26"/>
  <c r="C117" i="26"/>
  <c r="C116" i="26"/>
  <c r="C115" i="26"/>
  <c r="C114" i="26"/>
  <c r="C113" i="26"/>
  <c r="K102" i="26"/>
  <c r="K101" i="26"/>
  <c r="K100" i="26"/>
  <c r="K99" i="26"/>
  <c r="K98" i="26"/>
  <c r="D41" i="1" s="1"/>
  <c r="E41" i="1" s="1"/>
  <c r="K41" i="1" s="1"/>
  <c r="I102" i="26"/>
  <c r="I101" i="26"/>
  <c r="I100" i="26"/>
  <c r="I99" i="26"/>
  <c r="I98" i="26"/>
  <c r="G102" i="26"/>
  <c r="G101" i="26"/>
  <c r="G100" i="26"/>
  <c r="G99" i="26"/>
  <c r="G98" i="26"/>
  <c r="E102" i="26"/>
  <c r="E101" i="26"/>
  <c r="E100" i="26"/>
  <c r="E99" i="26"/>
  <c r="E98" i="26"/>
  <c r="D38" i="1" s="1"/>
  <c r="E38" i="1" s="1"/>
  <c r="H38" i="1" s="1"/>
  <c r="C102" i="26"/>
  <c r="C101" i="26"/>
  <c r="C100" i="26"/>
  <c r="C99" i="26"/>
  <c r="C98" i="26"/>
  <c r="K86" i="26"/>
  <c r="K85" i="26"/>
  <c r="K84" i="26"/>
  <c r="K83" i="26"/>
  <c r="K82" i="26"/>
  <c r="D36" i="1" s="1"/>
  <c r="E36" i="1" s="1"/>
  <c r="I86" i="26"/>
  <c r="I85" i="26"/>
  <c r="I84" i="26"/>
  <c r="I83" i="26"/>
  <c r="I82" i="26"/>
  <c r="G86" i="26"/>
  <c r="G85" i="26"/>
  <c r="G84" i="26"/>
  <c r="G83" i="26"/>
  <c r="G82" i="26"/>
  <c r="E86" i="26"/>
  <c r="E85" i="26"/>
  <c r="E84" i="26"/>
  <c r="E83" i="26"/>
  <c r="E82" i="26"/>
  <c r="D33" i="1" s="1"/>
  <c r="E33" i="1" s="1"/>
  <c r="H33" i="1" s="1"/>
  <c r="C86" i="26"/>
  <c r="C85" i="26"/>
  <c r="C84" i="26"/>
  <c r="C83" i="26"/>
  <c r="C82" i="26"/>
  <c r="K70" i="26"/>
  <c r="K69" i="26"/>
  <c r="K68" i="26"/>
  <c r="K67" i="26"/>
  <c r="K66" i="26"/>
  <c r="I70" i="26"/>
  <c r="I69" i="26"/>
  <c r="I68" i="26"/>
  <c r="I67" i="26"/>
  <c r="I66" i="26"/>
  <c r="D30" i="1" s="1"/>
  <c r="E30" i="1" s="1"/>
  <c r="K30" i="1" s="1"/>
  <c r="G70" i="26"/>
  <c r="G69" i="26"/>
  <c r="G68" i="26"/>
  <c r="G67" i="26"/>
  <c r="G66" i="26"/>
  <c r="E70" i="26"/>
  <c r="E69" i="26"/>
  <c r="E68" i="26"/>
  <c r="E67" i="26"/>
  <c r="E66" i="26"/>
  <c r="D28" i="1" s="1"/>
  <c r="E28" i="1" s="1"/>
  <c r="C70" i="26"/>
  <c r="C69" i="26"/>
  <c r="C68" i="26"/>
  <c r="C67" i="26"/>
  <c r="C66" i="26"/>
  <c r="K56" i="26"/>
  <c r="K55" i="26"/>
  <c r="K54" i="26"/>
  <c r="K53" i="26"/>
  <c r="K52" i="26"/>
  <c r="I56" i="26"/>
  <c r="I55" i="26"/>
  <c r="I54" i="26"/>
  <c r="I53" i="26"/>
  <c r="I52" i="26"/>
  <c r="D25" i="1" s="1"/>
  <c r="E25" i="1" s="1"/>
  <c r="K25" i="1" s="1"/>
  <c r="G56" i="26"/>
  <c r="G55" i="26"/>
  <c r="G54" i="26"/>
  <c r="G53" i="26"/>
  <c r="G52" i="26"/>
  <c r="E56" i="26"/>
  <c r="E55" i="26"/>
  <c r="E54" i="26"/>
  <c r="E53" i="26"/>
  <c r="E52" i="26"/>
  <c r="C56" i="26"/>
  <c r="C55" i="26"/>
  <c r="C54" i="26"/>
  <c r="C53" i="26"/>
  <c r="C52" i="26"/>
  <c r="D22" i="1" s="1"/>
  <c r="E22" i="1" s="1"/>
  <c r="K40" i="26"/>
  <c r="K39" i="26"/>
  <c r="K38" i="26"/>
  <c r="K37" i="26"/>
  <c r="K36" i="26"/>
  <c r="I40" i="26"/>
  <c r="I39" i="26"/>
  <c r="I38" i="26"/>
  <c r="I37" i="26"/>
  <c r="I36" i="26"/>
  <c r="D20" i="1" s="1"/>
  <c r="E20" i="1" s="1"/>
  <c r="H20" i="1" s="1"/>
  <c r="G40" i="26"/>
  <c r="G39" i="26"/>
  <c r="G38" i="26"/>
  <c r="G37" i="26"/>
  <c r="G36" i="26"/>
  <c r="E40" i="26"/>
  <c r="E39" i="26"/>
  <c r="E38" i="26"/>
  <c r="E37" i="26"/>
  <c r="E36" i="26"/>
  <c r="C40" i="26"/>
  <c r="C39" i="26"/>
  <c r="C38" i="26"/>
  <c r="C37" i="26"/>
  <c r="C36" i="26"/>
  <c r="D17" i="1" s="1"/>
  <c r="E17" i="1" s="1"/>
  <c r="K17" i="1" s="1"/>
  <c r="K24" i="26"/>
  <c r="K23" i="26"/>
  <c r="K22" i="26"/>
  <c r="K21" i="26"/>
  <c r="K20" i="26"/>
  <c r="I24" i="26"/>
  <c r="I23" i="26"/>
  <c r="I22" i="26"/>
  <c r="I21" i="26"/>
  <c r="I20" i="26"/>
  <c r="G24" i="26"/>
  <c r="G23" i="26"/>
  <c r="G22" i="26"/>
  <c r="G21" i="26"/>
  <c r="G20" i="26"/>
  <c r="D14" i="1" s="1"/>
  <c r="E14" i="1" s="1"/>
  <c r="E24" i="26"/>
  <c r="E23" i="26"/>
  <c r="E22" i="26"/>
  <c r="E21" i="26"/>
  <c r="E20" i="26"/>
  <c r="C21" i="26"/>
  <c r="C20" i="26"/>
  <c r="C22" i="26"/>
  <c r="C24" i="26"/>
  <c r="C23" i="26"/>
  <c r="H118" i="1" l="1"/>
  <c r="M126" i="1"/>
  <c r="H76" i="1"/>
  <c r="I76" i="1" s="1"/>
  <c r="J76" i="1" s="1"/>
  <c r="C77" i="24" s="1"/>
  <c r="K76" i="1"/>
  <c r="K84" i="1"/>
  <c r="H84" i="1"/>
  <c r="I84" i="1" s="1"/>
  <c r="J84" i="1" s="1"/>
  <c r="C85" i="24" s="1"/>
  <c r="K92" i="1"/>
  <c r="L92" i="1" s="1"/>
  <c r="H92" i="1"/>
  <c r="I92" i="1" s="1"/>
  <c r="J92" i="1" s="1"/>
  <c r="C93" i="24" s="1"/>
  <c r="K100" i="1"/>
  <c r="L100" i="1" s="1"/>
  <c r="M100" i="1" s="1"/>
  <c r="N100" i="1" s="1"/>
  <c r="D101" i="24" s="1"/>
  <c r="H100" i="1"/>
  <c r="I100" i="1" s="1"/>
  <c r="H124" i="1"/>
  <c r="K124" i="1"/>
  <c r="K105" i="1"/>
  <c r="H105" i="1"/>
  <c r="I105" i="1" s="1"/>
  <c r="K102" i="1"/>
  <c r="L102" i="1" s="1"/>
  <c r="M102" i="1" s="1"/>
  <c r="H102" i="1"/>
  <c r="I102" i="1" s="1"/>
  <c r="J102" i="1" s="1"/>
  <c r="C103" i="24" s="1"/>
  <c r="K49" i="1"/>
  <c r="L49" i="1" s="1"/>
  <c r="M49" i="1" s="1"/>
  <c r="H49" i="1"/>
  <c r="I49" i="1" s="1"/>
  <c r="J49" i="1" s="1"/>
  <c r="C50" i="24" s="1"/>
  <c r="H108" i="1"/>
  <c r="D12" i="1"/>
  <c r="E12" i="1" s="1"/>
  <c r="D19" i="1"/>
  <c r="E19" i="1" s="1"/>
  <c r="D27" i="1"/>
  <c r="E27" i="1" s="1"/>
  <c r="H27" i="1" s="1"/>
  <c r="D35" i="1"/>
  <c r="E35" i="1" s="1"/>
  <c r="H35" i="1" s="1"/>
  <c r="D43" i="1"/>
  <c r="E43" i="1" s="1"/>
  <c r="H43" i="1" s="1"/>
  <c r="D51" i="1"/>
  <c r="E51" i="1" s="1"/>
  <c r="K51" i="1" s="1"/>
  <c r="D59" i="1"/>
  <c r="E59" i="1" s="1"/>
  <c r="H59" i="1" s="1"/>
  <c r="I59" i="1" s="1"/>
  <c r="D67" i="1"/>
  <c r="E67" i="1" s="1"/>
  <c r="K67" i="1" s="1"/>
  <c r="D75" i="1"/>
  <c r="E75" i="1" s="1"/>
  <c r="K75" i="1" s="1"/>
  <c r="D83" i="1"/>
  <c r="E83" i="1" s="1"/>
  <c r="K83" i="1" s="1"/>
  <c r="D91" i="1"/>
  <c r="E91" i="1" s="1"/>
  <c r="K91" i="1" s="1"/>
  <c r="D99" i="1"/>
  <c r="E99" i="1" s="1"/>
  <c r="K99" i="1" s="1"/>
  <c r="D107" i="1"/>
  <c r="E107" i="1" s="1"/>
  <c r="D115" i="1"/>
  <c r="E115" i="1" s="1"/>
  <c r="D123" i="1"/>
  <c r="E123" i="1" s="1"/>
  <c r="D131" i="1"/>
  <c r="E131" i="1" s="1"/>
  <c r="H86" i="1"/>
  <c r="D16" i="1"/>
  <c r="E16" i="1" s="1"/>
  <c r="K16" i="1" s="1"/>
  <c r="L16" i="1" s="1"/>
  <c r="M16" i="1" s="1"/>
  <c r="N16" i="1" s="1"/>
  <c r="D17" i="24" s="1"/>
  <c r="D24" i="1"/>
  <c r="E24" i="1" s="1"/>
  <c r="K24" i="1" s="1"/>
  <c r="D40" i="1"/>
  <c r="E40" i="1" s="1"/>
  <c r="K40" i="1" s="1"/>
  <c r="D48" i="1"/>
  <c r="E48" i="1" s="1"/>
  <c r="K48" i="1" s="1"/>
  <c r="D56" i="1"/>
  <c r="E56" i="1" s="1"/>
  <c r="K56" i="1" s="1"/>
  <c r="L56" i="1" s="1"/>
  <c r="M56" i="1" s="1"/>
  <c r="D64" i="1"/>
  <c r="E64" i="1" s="1"/>
  <c r="H64" i="1" s="1"/>
  <c r="I64" i="1" s="1"/>
  <c r="J64" i="1" s="1"/>
  <c r="C65" i="24" s="1"/>
  <c r="D72" i="1"/>
  <c r="E72" i="1" s="1"/>
  <c r="D80" i="1"/>
  <c r="E80" i="1" s="1"/>
  <c r="D88" i="1"/>
  <c r="E88" i="1" s="1"/>
  <c r="K88" i="1" s="1"/>
  <c r="L88" i="1" s="1"/>
  <c r="D96" i="1"/>
  <c r="E96" i="1" s="1"/>
  <c r="K96" i="1" s="1"/>
  <c r="L96" i="1" s="1"/>
  <c r="D104" i="1"/>
  <c r="E104" i="1" s="1"/>
  <c r="H104" i="1" s="1"/>
  <c r="D112" i="1"/>
  <c r="E112" i="1" s="1"/>
  <c r="K112" i="1" s="1"/>
  <c r="L112" i="1" s="1"/>
  <c r="M112" i="1" s="1"/>
  <c r="D120" i="1"/>
  <c r="E120" i="1" s="1"/>
  <c r="H120" i="1" s="1"/>
  <c r="D128" i="1"/>
  <c r="E128" i="1" s="1"/>
  <c r="D29" i="1"/>
  <c r="E29" i="1" s="1"/>
  <c r="D37" i="1"/>
  <c r="E37" i="1" s="1"/>
  <c r="D45" i="1"/>
  <c r="E45" i="1" s="1"/>
  <c r="D53" i="1"/>
  <c r="E53" i="1" s="1"/>
  <c r="D61" i="1"/>
  <c r="E61" i="1" s="1"/>
  <c r="K61" i="1" s="1"/>
  <c r="D69" i="1"/>
  <c r="E69" i="1" s="1"/>
  <c r="K69" i="1" s="1"/>
  <c r="L69" i="1" s="1"/>
  <c r="M69" i="1" s="1"/>
  <c r="N69" i="1" s="1"/>
  <c r="D70" i="24" s="1"/>
  <c r="D77" i="1"/>
  <c r="E77" i="1" s="1"/>
  <c r="K77" i="1" s="1"/>
  <c r="D85" i="1"/>
  <c r="E85" i="1" s="1"/>
  <c r="K85" i="1" s="1"/>
  <c r="D93" i="1"/>
  <c r="E93" i="1" s="1"/>
  <c r="D101" i="1"/>
  <c r="E101" i="1" s="1"/>
  <c r="D109" i="1"/>
  <c r="E109" i="1" s="1"/>
  <c r="D117" i="1"/>
  <c r="E117" i="1" s="1"/>
  <c r="D125" i="1"/>
  <c r="E125" i="1" s="1"/>
  <c r="H110" i="1"/>
  <c r="I110" i="1" s="1"/>
  <c r="D32" i="1"/>
  <c r="E32" i="1" s="1"/>
  <c r="K32" i="1" s="1"/>
  <c r="D13" i="1"/>
  <c r="E13" i="1" s="1"/>
  <c r="D21" i="1"/>
  <c r="E21" i="1" s="1"/>
  <c r="H21" i="1" s="1"/>
  <c r="D18" i="1"/>
  <c r="E18" i="1" s="1"/>
  <c r="K18" i="1" s="1"/>
  <c r="D26" i="1"/>
  <c r="E26" i="1" s="1"/>
  <c r="K26" i="1" s="1"/>
  <c r="L26" i="1" s="1"/>
  <c r="M26" i="1" s="1"/>
  <c r="N26" i="1" s="1"/>
  <c r="D27" i="24" s="1"/>
  <c r="D34" i="1"/>
  <c r="E34" i="1" s="1"/>
  <c r="H34" i="1" s="1"/>
  <c r="I34" i="1" s="1"/>
  <c r="D42" i="1"/>
  <c r="E42" i="1" s="1"/>
  <c r="K42" i="1" s="1"/>
  <c r="L42" i="1" s="1"/>
  <c r="M42" i="1" s="1"/>
  <c r="N42" i="1" s="1"/>
  <c r="D43" i="24" s="1"/>
  <c r="D50" i="1"/>
  <c r="E50" i="1" s="1"/>
  <c r="K50" i="1" s="1"/>
  <c r="L50" i="1" s="1"/>
  <c r="M50" i="1" s="1"/>
  <c r="N50" i="1" s="1"/>
  <c r="D51" i="24" s="1"/>
  <c r="D58" i="1"/>
  <c r="E58" i="1" s="1"/>
  <c r="K58" i="1" s="1"/>
  <c r="D66" i="1"/>
  <c r="E66" i="1" s="1"/>
  <c r="D74" i="1"/>
  <c r="E74" i="1" s="1"/>
  <c r="D82" i="1"/>
  <c r="E82" i="1" s="1"/>
  <c r="K82" i="1" s="1"/>
  <c r="L82" i="1" s="1"/>
  <c r="M82" i="1" s="1"/>
  <c r="N82" i="1" s="1"/>
  <c r="D83" i="24" s="1"/>
  <c r="D90" i="1"/>
  <c r="E90" i="1" s="1"/>
  <c r="K90" i="1" s="1"/>
  <c r="L90" i="1" s="1"/>
  <c r="M90" i="1" s="1"/>
  <c r="D98" i="1"/>
  <c r="E98" i="1" s="1"/>
  <c r="K98" i="1" s="1"/>
  <c r="L98" i="1" s="1"/>
  <c r="M98" i="1" s="1"/>
  <c r="D106" i="1"/>
  <c r="E106" i="1" s="1"/>
  <c r="K106" i="1" s="1"/>
  <c r="L106" i="1" s="1"/>
  <c r="M106" i="1" s="1"/>
  <c r="D114" i="1"/>
  <c r="E114" i="1" s="1"/>
  <c r="H114" i="1" s="1"/>
  <c r="D122" i="1"/>
  <c r="E122" i="1" s="1"/>
  <c r="K122" i="1" s="1"/>
  <c r="L122" i="1" s="1"/>
  <c r="M122" i="1" s="1"/>
  <c r="N122" i="1" s="1"/>
  <c r="D123" i="24" s="1"/>
  <c r="D130" i="1"/>
  <c r="E130" i="1" s="1"/>
  <c r="K130" i="1" s="1"/>
  <c r="L130" i="1" s="1"/>
  <c r="M130" i="1" s="1"/>
  <c r="D15" i="1"/>
  <c r="E15" i="1" s="1"/>
  <c r="D23" i="1"/>
  <c r="E23" i="1" s="1"/>
  <c r="K23" i="1" s="1"/>
  <c r="D31" i="1"/>
  <c r="E31" i="1" s="1"/>
  <c r="H31" i="1" s="1"/>
  <c r="D39" i="1"/>
  <c r="E39" i="1" s="1"/>
  <c r="D47" i="1"/>
  <c r="E47" i="1" s="1"/>
  <c r="H47" i="1" s="1"/>
  <c r="D55" i="1"/>
  <c r="E55" i="1" s="1"/>
  <c r="H55" i="1" s="1"/>
  <c r="D63" i="1"/>
  <c r="E63" i="1" s="1"/>
  <c r="K63" i="1" s="1"/>
  <c r="D71" i="1"/>
  <c r="E71" i="1" s="1"/>
  <c r="H71" i="1" s="1"/>
  <c r="D79" i="1"/>
  <c r="E79" i="1" s="1"/>
  <c r="D87" i="1"/>
  <c r="E87" i="1" s="1"/>
  <c r="K87" i="1" s="1"/>
  <c r="D95" i="1"/>
  <c r="E95" i="1" s="1"/>
  <c r="H95" i="1" s="1"/>
  <c r="I95" i="1" s="1"/>
  <c r="J95" i="1" s="1"/>
  <c r="C96" i="24" s="1"/>
  <c r="D103" i="1"/>
  <c r="E103" i="1" s="1"/>
  <c r="D111" i="1"/>
  <c r="E111" i="1" s="1"/>
  <c r="D119" i="1"/>
  <c r="E119" i="1" s="1"/>
  <c r="D127" i="1"/>
  <c r="E127" i="1" s="1"/>
  <c r="H126" i="1"/>
  <c r="I126" i="1" s="1"/>
  <c r="J126" i="1" s="1"/>
  <c r="C127" i="24" s="1"/>
  <c r="K33" i="1"/>
  <c r="L33" i="1" s="1"/>
  <c r="H89" i="1"/>
  <c r="I89" i="1" s="1"/>
  <c r="J89" i="1" s="1"/>
  <c r="C90" i="24" s="1"/>
  <c r="H16" i="1"/>
  <c r="I16" i="1" s="1"/>
  <c r="J16" i="1" s="1"/>
  <c r="C17" i="24" s="1"/>
  <c r="H97" i="1"/>
  <c r="I97" i="1" s="1"/>
  <c r="J97" i="1" s="1"/>
  <c r="C98" i="24" s="1"/>
  <c r="H129" i="1"/>
  <c r="I129" i="1" s="1"/>
  <c r="J129" i="1" s="1"/>
  <c r="C130" i="24" s="1"/>
  <c r="H87" i="1"/>
  <c r="I87" i="1" s="1"/>
  <c r="H56" i="1"/>
  <c r="K68" i="1"/>
  <c r="L68" i="1" s="1"/>
  <c r="M68" i="1" s="1"/>
  <c r="H113" i="1"/>
  <c r="I113" i="1" s="1"/>
  <c r="J113" i="1" s="1"/>
  <c r="C114" i="24" s="1"/>
  <c r="H121" i="1"/>
  <c r="I121" i="1" s="1"/>
  <c r="J81" i="1"/>
  <c r="C82" i="24" s="1"/>
  <c r="K81" i="1"/>
  <c r="L81" i="1" s="1"/>
  <c r="M81" i="1" s="1"/>
  <c r="H106" i="1"/>
  <c r="I106" i="1" s="1"/>
  <c r="J106" i="1" s="1"/>
  <c r="C107" i="24" s="1"/>
  <c r="H75" i="1"/>
  <c r="I75" i="1" s="1"/>
  <c r="I21" i="1"/>
  <c r="J21" i="1" s="1"/>
  <c r="C22" i="24" s="1"/>
  <c r="K21" i="1"/>
  <c r="L21" i="1" s="1"/>
  <c r="H12" i="1"/>
  <c r="I12" i="1" s="1"/>
  <c r="J12" i="1" s="1"/>
  <c r="C13" i="24" s="1"/>
  <c r="H94" i="1"/>
  <c r="I94" i="1" s="1"/>
  <c r="L75" i="1"/>
  <c r="M75" i="1" s="1"/>
  <c r="N75" i="1" s="1"/>
  <c r="D76" i="24" s="1"/>
  <c r="H57" i="1"/>
  <c r="I57" i="1" s="1"/>
  <c r="J57" i="1" s="1"/>
  <c r="C58" i="24" s="1"/>
  <c r="H41" i="1"/>
  <c r="I41" i="1" s="1"/>
  <c r="N126" i="1"/>
  <c r="D127" i="24" s="1"/>
  <c r="H70" i="1"/>
  <c r="I70" i="1" s="1"/>
  <c r="J70" i="1" s="1"/>
  <c r="C71" i="24" s="1"/>
  <c r="H18" i="1"/>
  <c r="I18" i="1" s="1"/>
  <c r="K72" i="1"/>
  <c r="L72" i="1" s="1"/>
  <c r="M72" i="1" s="1"/>
  <c r="H72" i="1"/>
  <c r="I62" i="1"/>
  <c r="J62" i="1" s="1"/>
  <c r="C63" i="24" s="1"/>
  <c r="I68" i="1"/>
  <c r="J68" i="1" s="1"/>
  <c r="C69" i="24" s="1"/>
  <c r="N110" i="1"/>
  <c r="D111" i="24" s="1"/>
  <c r="H23" i="1"/>
  <c r="I23" i="1" s="1"/>
  <c r="J23" i="1" s="1"/>
  <c r="C24" i="24" s="1"/>
  <c r="I124" i="1"/>
  <c r="J124" i="1" s="1"/>
  <c r="C125" i="24" s="1"/>
  <c r="H80" i="1"/>
  <c r="I80" i="1" s="1"/>
  <c r="I33" i="1"/>
  <c r="J33" i="1" s="1"/>
  <c r="C34" i="24" s="1"/>
  <c r="J34" i="1"/>
  <c r="C35" i="24" s="1"/>
  <c r="L94" i="1"/>
  <c r="M94" i="1" s="1"/>
  <c r="N94" i="1" s="1"/>
  <c r="D95" i="24" s="1"/>
  <c r="L70" i="1"/>
  <c r="M70" i="1" s="1"/>
  <c r="N70" i="1" s="1"/>
  <c r="D71" i="24" s="1"/>
  <c r="L17" i="1"/>
  <c r="M17" i="1" s="1"/>
  <c r="N17" i="1" s="1"/>
  <c r="D18" i="24" s="1"/>
  <c r="L25" i="1"/>
  <c r="M25" i="1" s="1"/>
  <c r="K15" i="1"/>
  <c r="I118" i="1"/>
  <c r="J118" i="1" s="1"/>
  <c r="C119" i="24" s="1"/>
  <c r="K36" i="1"/>
  <c r="H36" i="1"/>
  <c r="I36" i="1" s="1"/>
  <c r="H73" i="1"/>
  <c r="I73" i="1" s="1"/>
  <c r="J73" i="1" s="1"/>
  <c r="C74" i="24" s="1"/>
  <c r="K14" i="1"/>
  <c r="H14" i="1"/>
  <c r="L108" i="1"/>
  <c r="M108" i="1" s="1"/>
  <c r="K116" i="1"/>
  <c r="H15" i="1"/>
  <c r="N86" i="1"/>
  <c r="D87" i="24" s="1"/>
  <c r="L41" i="1"/>
  <c r="M41" i="1" s="1"/>
  <c r="H46" i="1"/>
  <c r="K38" i="1"/>
  <c r="L73" i="1"/>
  <c r="K101" i="1"/>
  <c r="H101" i="1"/>
  <c r="I101" i="1" s="1"/>
  <c r="L89" i="1"/>
  <c r="M89" i="1" s="1"/>
  <c r="L76" i="1"/>
  <c r="M76" i="1" s="1"/>
  <c r="L124" i="1"/>
  <c r="I86" i="1"/>
  <c r="J86" i="1" s="1"/>
  <c r="C87" i="24" s="1"/>
  <c r="I38" i="1"/>
  <c r="J38" i="1" s="1"/>
  <c r="C39" i="24" s="1"/>
  <c r="K28" i="1"/>
  <c r="H28" i="1"/>
  <c r="I28" i="1" s="1"/>
  <c r="J28" i="1" s="1"/>
  <c r="C29" i="24" s="1"/>
  <c r="I108" i="1"/>
  <c r="J108" i="1" s="1"/>
  <c r="C109" i="24" s="1"/>
  <c r="L118" i="1"/>
  <c r="M118" i="1" s="1"/>
  <c r="N118" i="1" s="1"/>
  <c r="D119" i="24" s="1"/>
  <c r="K65" i="1"/>
  <c r="H65" i="1"/>
  <c r="I65" i="1" s="1"/>
  <c r="K44" i="1"/>
  <c r="H44" i="1"/>
  <c r="L57" i="1"/>
  <c r="H116" i="1"/>
  <c r="L113" i="1"/>
  <c r="M113" i="1" s="1"/>
  <c r="H54" i="1"/>
  <c r="K46" i="1"/>
  <c r="L18" i="1"/>
  <c r="K60" i="1"/>
  <c r="H60" i="1"/>
  <c r="K59" i="1"/>
  <c r="L105" i="1"/>
  <c r="M105" i="1" s="1"/>
  <c r="N105" i="1" s="1"/>
  <c r="D106" i="24" s="1"/>
  <c r="K20" i="1"/>
  <c r="K80" i="1"/>
  <c r="I20" i="1"/>
  <c r="J20" i="1" s="1"/>
  <c r="C21" i="24" s="1"/>
  <c r="K54" i="1"/>
  <c r="H30" i="1"/>
  <c r="I30" i="1" s="1"/>
  <c r="L23" i="1"/>
  <c r="M23" i="1" s="1"/>
  <c r="N23" i="1" s="1"/>
  <c r="D24" i="24" s="1"/>
  <c r="L121" i="1"/>
  <c r="L67" i="1"/>
  <c r="M67" i="1" s="1"/>
  <c r="N67" i="1" s="1"/>
  <c r="D68" i="24" s="1"/>
  <c r="I104" i="1"/>
  <c r="J104" i="1" s="1"/>
  <c r="C105" i="24" s="1"/>
  <c r="K52" i="1"/>
  <c r="H52" i="1"/>
  <c r="I52" i="1" s="1"/>
  <c r="J52" i="1" s="1"/>
  <c r="C53" i="24" s="1"/>
  <c r="K78" i="1"/>
  <c r="K62" i="1"/>
  <c r="L24" i="1"/>
  <c r="M24" i="1" s="1"/>
  <c r="N24" i="1" s="1"/>
  <c r="D25" i="24" s="1"/>
  <c r="H67" i="1"/>
  <c r="I67" i="1" s="1"/>
  <c r="L30" i="1"/>
  <c r="M30" i="1" s="1"/>
  <c r="I78" i="1"/>
  <c r="J78" i="1" s="1"/>
  <c r="C79" i="24" s="1"/>
  <c r="K22" i="1"/>
  <c r="H22" i="1"/>
  <c r="I22" i="1" s="1"/>
  <c r="L58" i="1"/>
  <c r="M58" i="1" s="1"/>
  <c r="K12" i="1"/>
  <c r="L97" i="1"/>
  <c r="M97" i="1" s="1"/>
  <c r="H17" i="1"/>
  <c r="I17" i="1" s="1"/>
  <c r="H25" i="1"/>
  <c r="L87" i="1"/>
  <c r="M87" i="1" s="1"/>
  <c r="K47" i="1" l="1"/>
  <c r="K35" i="1"/>
  <c r="H61" i="1"/>
  <c r="I61" i="1" s="1"/>
  <c r="J61" i="1" s="1"/>
  <c r="C62" i="24" s="1"/>
  <c r="K95" i="1"/>
  <c r="L95" i="1" s="1"/>
  <c r="M95" i="1" s="1"/>
  <c r="H42" i="1"/>
  <c r="I42" i="1" s="1"/>
  <c r="J105" i="1"/>
  <c r="C106" i="24" s="1"/>
  <c r="H99" i="1"/>
  <c r="I99" i="1" s="1"/>
  <c r="N102" i="1"/>
  <c r="D103" i="24" s="1"/>
  <c r="H82" i="1"/>
  <c r="I82" i="1" s="1"/>
  <c r="J82" i="1" s="1"/>
  <c r="C83" i="24" s="1"/>
  <c r="H69" i="1"/>
  <c r="I69" i="1" s="1"/>
  <c r="J69" i="1" s="1"/>
  <c r="C70" i="24" s="1"/>
  <c r="K43" i="1"/>
  <c r="K104" i="1"/>
  <c r="L104" i="1" s="1"/>
  <c r="M104" i="1" s="1"/>
  <c r="H24" i="1"/>
  <c r="I24" i="1" s="1"/>
  <c r="J24" i="1" s="1"/>
  <c r="C25" i="24" s="1"/>
  <c r="K55" i="1"/>
  <c r="H90" i="1"/>
  <c r="I90" i="1" s="1"/>
  <c r="H88" i="1"/>
  <c r="I88" i="1" s="1"/>
  <c r="J88" i="1" s="1"/>
  <c r="C89" i="24" s="1"/>
  <c r="K114" i="1"/>
  <c r="H40" i="1"/>
  <c r="I40" i="1" s="1"/>
  <c r="H48" i="1"/>
  <c r="I48" i="1" s="1"/>
  <c r="J48" i="1" s="1"/>
  <c r="C49" i="24" s="1"/>
  <c r="I35" i="1"/>
  <c r="J35" i="1" s="1"/>
  <c r="C36" i="24" s="1"/>
  <c r="I47" i="1"/>
  <c r="J47" i="1" s="1"/>
  <c r="C48" i="24" s="1"/>
  <c r="H83" i="1"/>
  <c r="I83" i="1" s="1"/>
  <c r="J83" i="1" s="1"/>
  <c r="C84" i="24" s="1"/>
  <c r="K31" i="1"/>
  <c r="L31" i="1" s="1"/>
  <c r="M31" i="1" s="1"/>
  <c r="H112" i="1"/>
  <c r="I112" i="1" s="1"/>
  <c r="J112" i="1" s="1"/>
  <c r="C113" i="24" s="1"/>
  <c r="I55" i="1"/>
  <c r="J55" i="1" s="1"/>
  <c r="C56" i="24" s="1"/>
  <c r="K27" i="1"/>
  <c r="L27" i="1" s="1"/>
  <c r="M27" i="1" s="1"/>
  <c r="N27" i="1" s="1"/>
  <c r="D28" i="24" s="1"/>
  <c r="H98" i="1"/>
  <c r="I98" i="1" s="1"/>
  <c r="I43" i="1"/>
  <c r="J43" i="1" s="1"/>
  <c r="C44" i="24" s="1"/>
  <c r="I120" i="1"/>
  <c r="J120" i="1" s="1"/>
  <c r="C121" i="24" s="1"/>
  <c r="J110" i="1"/>
  <c r="C111" i="24" s="1"/>
  <c r="H96" i="1"/>
  <c r="I96" i="1" s="1"/>
  <c r="J96" i="1" s="1"/>
  <c r="C97" i="24" s="1"/>
  <c r="H32" i="1"/>
  <c r="I32" i="1" s="1"/>
  <c r="I27" i="1"/>
  <c r="J27" i="1" s="1"/>
  <c r="C28" i="24" s="1"/>
  <c r="H50" i="1"/>
  <c r="I50" i="1" s="1"/>
  <c r="J50" i="1" s="1"/>
  <c r="C51" i="24" s="1"/>
  <c r="K34" i="1"/>
  <c r="L34" i="1" s="1"/>
  <c r="M34" i="1" s="1"/>
  <c r="N34" i="1" s="1"/>
  <c r="D35" i="24" s="1"/>
  <c r="H91" i="1"/>
  <c r="I91" i="1" s="1"/>
  <c r="J91" i="1" s="1"/>
  <c r="C92" i="24" s="1"/>
  <c r="J98" i="1"/>
  <c r="C99" i="24" s="1"/>
  <c r="H130" i="1"/>
  <c r="I130" i="1" s="1"/>
  <c r="J130" i="1" s="1"/>
  <c r="C131" i="24" s="1"/>
  <c r="K119" i="1"/>
  <c r="H119" i="1"/>
  <c r="I119" i="1" s="1"/>
  <c r="J119" i="1" s="1"/>
  <c r="C120" i="24" s="1"/>
  <c r="H107" i="1"/>
  <c r="K107" i="1"/>
  <c r="L107" i="1" s="1"/>
  <c r="M107" i="1" s="1"/>
  <c r="N107" i="1" s="1"/>
  <c r="D108" i="24" s="1"/>
  <c r="I107" i="1"/>
  <c r="J107" i="1" s="1"/>
  <c r="C108" i="24" s="1"/>
  <c r="H85" i="1"/>
  <c r="I85" i="1" s="1"/>
  <c r="J85" i="1" s="1"/>
  <c r="C86" i="24" s="1"/>
  <c r="I56" i="1"/>
  <c r="J56" i="1" s="1"/>
  <c r="C57" i="24" s="1"/>
  <c r="H63" i="1"/>
  <c r="I63" i="1" s="1"/>
  <c r="I71" i="1"/>
  <c r="J71" i="1" s="1"/>
  <c r="C72" i="24" s="1"/>
  <c r="K64" i="1"/>
  <c r="L64" i="1" s="1"/>
  <c r="M64" i="1" s="1"/>
  <c r="K111" i="1"/>
  <c r="H111" i="1"/>
  <c r="I111" i="1" s="1"/>
  <c r="J111" i="1" s="1"/>
  <c r="C112" i="24" s="1"/>
  <c r="K125" i="1"/>
  <c r="L125" i="1" s="1"/>
  <c r="M125" i="1" s="1"/>
  <c r="N125" i="1" s="1"/>
  <c r="D126" i="24" s="1"/>
  <c r="H125" i="1"/>
  <c r="I125" i="1" s="1"/>
  <c r="J125" i="1" s="1"/>
  <c r="C126" i="24" s="1"/>
  <c r="K13" i="1"/>
  <c r="L13" i="1" s="1"/>
  <c r="M13" i="1" s="1"/>
  <c r="N13" i="1" s="1"/>
  <c r="D14" i="24" s="1"/>
  <c r="H13" i="1"/>
  <c r="K128" i="1"/>
  <c r="H128" i="1"/>
  <c r="H123" i="1"/>
  <c r="I123" i="1" s="1"/>
  <c r="K123" i="1"/>
  <c r="L123" i="1" s="1"/>
  <c r="J123" i="1"/>
  <c r="C124" i="24" s="1"/>
  <c r="K127" i="1"/>
  <c r="H127" i="1"/>
  <c r="I127" i="1" s="1"/>
  <c r="J127" i="1" s="1"/>
  <c r="C128" i="24" s="1"/>
  <c r="K115" i="1"/>
  <c r="H115" i="1"/>
  <c r="I115" i="1" s="1"/>
  <c r="J115" i="1" s="1"/>
  <c r="C116" i="24" s="1"/>
  <c r="H77" i="1"/>
  <c r="I77" i="1" s="1"/>
  <c r="J77" i="1" s="1"/>
  <c r="C78" i="24" s="1"/>
  <c r="K71" i="1"/>
  <c r="L71" i="1" s="1"/>
  <c r="J121" i="1"/>
  <c r="C122" i="24" s="1"/>
  <c r="H26" i="1"/>
  <c r="I26" i="1" s="1"/>
  <c r="H103" i="1"/>
  <c r="K103" i="1"/>
  <c r="L103" i="1" s="1"/>
  <c r="M103" i="1" s="1"/>
  <c r="K39" i="1"/>
  <c r="H39" i="1"/>
  <c r="K117" i="1"/>
  <c r="L117" i="1" s="1"/>
  <c r="M117" i="1" s="1"/>
  <c r="N117" i="1" s="1"/>
  <c r="D118" i="24" s="1"/>
  <c r="H117" i="1"/>
  <c r="K53" i="1"/>
  <c r="L53" i="1" s="1"/>
  <c r="H53" i="1"/>
  <c r="K66" i="1"/>
  <c r="L66" i="1" s="1"/>
  <c r="M66" i="1" s="1"/>
  <c r="H66" i="1"/>
  <c r="I66" i="1" s="1"/>
  <c r="J66" i="1" s="1"/>
  <c r="C67" i="24" s="1"/>
  <c r="K109" i="1"/>
  <c r="L109" i="1" s="1"/>
  <c r="M109" i="1" s="1"/>
  <c r="N109" i="1" s="1"/>
  <c r="D110" i="24" s="1"/>
  <c r="H109" i="1"/>
  <c r="I109" i="1" s="1"/>
  <c r="J109" i="1" s="1"/>
  <c r="C110" i="24" s="1"/>
  <c r="K45" i="1"/>
  <c r="L45" i="1" s="1"/>
  <c r="H45" i="1"/>
  <c r="I45" i="1" s="1"/>
  <c r="J45" i="1" s="1"/>
  <c r="C46" i="24" s="1"/>
  <c r="K19" i="1"/>
  <c r="L19" i="1" s="1"/>
  <c r="M19" i="1" s="1"/>
  <c r="N19" i="1" s="1"/>
  <c r="D20" i="24" s="1"/>
  <c r="H19" i="1"/>
  <c r="I19" i="1" s="1"/>
  <c r="J19" i="1" s="1"/>
  <c r="C20" i="24" s="1"/>
  <c r="L84" i="1"/>
  <c r="M84" i="1"/>
  <c r="N84" i="1" s="1"/>
  <c r="D85" i="24" s="1"/>
  <c r="J100" i="1"/>
  <c r="C101" i="24" s="1"/>
  <c r="H122" i="1"/>
  <c r="I122" i="1" s="1"/>
  <c r="J122" i="1" s="1"/>
  <c r="C123" i="24" s="1"/>
  <c r="K120" i="1"/>
  <c r="L120" i="1" s="1"/>
  <c r="J75" i="1"/>
  <c r="C76" i="24" s="1"/>
  <c r="I13" i="1"/>
  <c r="J13" i="1" s="1"/>
  <c r="C14" i="24" s="1"/>
  <c r="H58" i="1"/>
  <c r="I58" i="1" s="1"/>
  <c r="J58" i="1" s="1"/>
  <c r="C59" i="24" s="1"/>
  <c r="K37" i="1"/>
  <c r="L37" i="1" s="1"/>
  <c r="M37" i="1" s="1"/>
  <c r="H37" i="1"/>
  <c r="I31" i="1"/>
  <c r="J31" i="1" s="1"/>
  <c r="C32" i="24" s="1"/>
  <c r="H51" i="1"/>
  <c r="I51" i="1" s="1"/>
  <c r="J51" i="1" s="1"/>
  <c r="C52" i="24" s="1"/>
  <c r="J59" i="1"/>
  <c r="C60" i="24" s="1"/>
  <c r="H79" i="1"/>
  <c r="I79" i="1" s="1"/>
  <c r="J79" i="1" s="1"/>
  <c r="C80" i="24" s="1"/>
  <c r="K79" i="1"/>
  <c r="L79" i="1" s="1"/>
  <c r="M79" i="1" s="1"/>
  <c r="K74" i="1"/>
  <c r="L74" i="1" s="1"/>
  <c r="M74" i="1" s="1"/>
  <c r="H74" i="1"/>
  <c r="I74" i="1" s="1"/>
  <c r="J74" i="1" s="1"/>
  <c r="C75" i="24" s="1"/>
  <c r="K93" i="1"/>
  <c r="L93" i="1" s="1"/>
  <c r="M93" i="1" s="1"/>
  <c r="H93" i="1"/>
  <c r="H29" i="1"/>
  <c r="K29" i="1"/>
  <c r="L29" i="1" s="1"/>
  <c r="M29" i="1" s="1"/>
  <c r="H131" i="1"/>
  <c r="I131" i="1" s="1"/>
  <c r="J131" i="1" s="1"/>
  <c r="C132" i="24" s="1"/>
  <c r="K131" i="1"/>
  <c r="L131" i="1" s="1"/>
  <c r="J87" i="1"/>
  <c r="C88" i="24" s="1"/>
  <c r="J94" i="1"/>
  <c r="C95" i="24" s="1"/>
  <c r="J90" i="1"/>
  <c r="C91" i="24" s="1"/>
  <c r="I72" i="1"/>
  <c r="J72" i="1" s="1"/>
  <c r="C73" i="24" s="1"/>
  <c r="J41" i="1"/>
  <c r="C42" i="24" s="1"/>
  <c r="N25" i="1"/>
  <c r="D26" i="24" s="1"/>
  <c r="J18" i="1"/>
  <c r="C19" i="24" s="1"/>
  <c r="N87" i="1"/>
  <c r="D88" i="24" s="1"/>
  <c r="J63" i="1"/>
  <c r="C64" i="24" s="1"/>
  <c r="N106" i="1"/>
  <c r="D107" i="24" s="1"/>
  <c r="N76" i="1"/>
  <c r="D77" i="24" s="1"/>
  <c r="J36" i="1"/>
  <c r="C37" i="24" s="1"/>
  <c r="N98" i="1"/>
  <c r="D99" i="24" s="1"/>
  <c r="I116" i="1"/>
  <c r="J116" i="1" s="1"/>
  <c r="C117" i="24" s="1"/>
  <c r="N89" i="1"/>
  <c r="D90" i="24" s="1"/>
  <c r="N49" i="1"/>
  <c r="D50" i="24" s="1"/>
  <c r="J80" i="1"/>
  <c r="C81" i="24" s="1"/>
  <c r="I114" i="1"/>
  <c r="J114" i="1" s="1"/>
  <c r="C115" i="24" s="1"/>
  <c r="J101" i="1"/>
  <c r="C102" i="24" s="1"/>
  <c r="J22" i="1"/>
  <c r="C23" i="24" s="1"/>
  <c r="M21" i="1"/>
  <c r="N21" i="1" s="1"/>
  <c r="D22" i="24" s="1"/>
  <c r="M18" i="1"/>
  <c r="N18" i="1" s="1"/>
  <c r="D19" i="24" s="1"/>
  <c r="L46" i="1"/>
  <c r="M71" i="1"/>
  <c r="N71" i="1" s="1"/>
  <c r="D72" i="24" s="1"/>
  <c r="M57" i="1"/>
  <c r="N57" i="1" s="1"/>
  <c r="D58" i="24" s="1"/>
  <c r="M123" i="1"/>
  <c r="N123" i="1" s="1"/>
  <c r="D124" i="24" s="1"/>
  <c r="M33" i="1"/>
  <c r="N33" i="1" s="1"/>
  <c r="D34" i="24" s="1"/>
  <c r="N112" i="1"/>
  <c r="D113" i="24" s="1"/>
  <c r="L61" i="1"/>
  <c r="M61" i="1" s="1"/>
  <c r="N61" i="1" s="1"/>
  <c r="D62" i="24" s="1"/>
  <c r="L40" i="1"/>
  <c r="M40" i="1" s="1"/>
  <c r="I44" i="1"/>
  <c r="J44" i="1" s="1"/>
  <c r="C45" i="24" s="1"/>
  <c r="L48" i="1"/>
  <c r="M48" i="1" s="1"/>
  <c r="M124" i="1"/>
  <c r="N124" i="1" s="1"/>
  <c r="D125" i="24" s="1"/>
  <c r="L62" i="1"/>
  <c r="M62" i="1" s="1"/>
  <c r="L47" i="1"/>
  <c r="M47" i="1" s="1"/>
  <c r="N130" i="1"/>
  <c r="D131" i="24" s="1"/>
  <c r="N113" i="1"/>
  <c r="D114" i="24" s="1"/>
  <c r="I15" i="1"/>
  <c r="J15" i="1" s="1"/>
  <c r="C16" i="24" s="1"/>
  <c r="L77" i="1"/>
  <c r="L99" i="1"/>
  <c r="M73" i="1"/>
  <c r="N73" i="1" s="1"/>
  <c r="D74" i="24" s="1"/>
  <c r="N41" i="1"/>
  <c r="D42" i="24" s="1"/>
  <c r="N108" i="1"/>
  <c r="D109" i="24" s="1"/>
  <c r="I14" i="1"/>
  <c r="J14" i="1" s="1"/>
  <c r="C15" i="24" s="1"/>
  <c r="I46" i="1"/>
  <c r="J46" i="1" s="1"/>
  <c r="C47" i="24" s="1"/>
  <c r="N90" i="1"/>
  <c r="D91" i="24" s="1"/>
  <c r="N97" i="1"/>
  <c r="D98" i="24" s="1"/>
  <c r="L60" i="1"/>
  <c r="M60" i="1" s="1"/>
  <c r="M96" i="1"/>
  <c r="N96" i="1" s="1"/>
  <c r="D97" i="24" s="1"/>
  <c r="L15" i="1"/>
  <c r="M15" i="1" s="1"/>
  <c r="I54" i="1"/>
  <c r="J54" i="1" s="1"/>
  <c r="C55" i="24" s="1"/>
  <c r="L78" i="1"/>
  <c r="M78" i="1" s="1"/>
  <c r="N78" i="1" s="1"/>
  <c r="D79" i="24" s="1"/>
  <c r="L85" i="1"/>
  <c r="M121" i="1"/>
  <c r="N121" i="1" s="1"/>
  <c r="D122" i="24" s="1"/>
  <c r="L80" i="1"/>
  <c r="M80" i="1" s="1"/>
  <c r="L20" i="1"/>
  <c r="M20" i="1" s="1"/>
  <c r="N20" i="1" s="1"/>
  <c r="D21" i="24" s="1"/>
  <c r="J17" i="1"/>
  <c r="C18" i="24" s="1"/>
  <c r="J65" i="1"/>
  <c r="C66" i="24" s="1"/>
  <c r="L28" i="1"/>
  <c r="J30" i="1"/>
  <c r="C31" i="24" s="1"/>
  <c r="J67" i="1"/>
  <c r="C68" i="24" s="1"/>
  <c r="N58" i="1"/>
  <c r="D59" i="24" s="1"/>
  <c r="L44" i="1"/>
  <c r="M44" i="1" s="1"/>
  <c r="L36" i="1"/>
  <c r="M36" i="1" s="1"/>
  <c r="N36" i="1" s="1"/>
  <c r="D37" i="24" s="1"/>
  <c r="L12" i="1"/>
  <c r="M12" i="1" s="1"/>
  <c r="L52" i="1"/>
  <c r="L54" i="1"/>
  <c r="L55" i="1"/>
  <c r="M55" i="1" s="1"/>
  <c r="L43" i="1"/>
  <c r="M43" i="1" s="1"/>
  <c r="N43" i="1" s="1"/>
  <c r="D44" i="24" s="1"/>
  <c r="N72" i="1"/>
  <c r="D73" i="24" s="1"/>
  <c r="M88" i="1"/>
  <c r="N88" i="1" s="1"/>
  <c r="D89" i="24" s="1"/>
  <c r="L114" i="1"/>
  <c r="M114" i="1" s="1"/>
  <c r="N114" i="1" s="1"/>
  <c r="D115" i="24" s="1"/>
  <c r="N37" i="1"/>
  <c r="D38" i="24" s="1"/>
  <c r="M92" i="1"/>
  <c r="N92" i="1" s="1"/>
  <c r="D93" i="24" s="1"/>
  <c r="I25" i="1"/>
  <c r="J25" i="1" s="1"/>
  <c r="C26" i="24" s="1"/>
  <c r="L65" i="1"/>
  <c r="M65" i="1" s="1"/>
  <c r="N65" i="1" s="1"/>
  <c r="D66" i="24" s="1"/>
  <c r="N56" i="1"/>
  <c r="D57" i="24" s="1"/>
  <c r="N68" i="1"/>
  <c r="D69" i="24" s="1"/>
  <c r="L14" i="1"/>
  <c r="M14" i="1" s="1"/>
  <c r="L91" i="1"/>
  <c r="L51" i="1"/>
  <c r="M51" i="1" s="1"/>
  <c r="L35" i="1"/>
  <c r="N81" i="1"/>
  <c r="D82" i="24" s="1"/>
  <c r="I60" i="1"/>
  <c r="J60" i="1" s="1"/>
  <c r="C61" i="24" s="1"/>
  <c r="N30" i="1"/>
  <c r="D31" i="24" s="1"/>
  <c r="L32" i="1"/>
  <c r="M32" i="1" s="1"/>
  <c r="L22" i="1"/>
  <c r="M22" i="1" s="1"/>
  <c r="L63" i="1"/>
  <c r="M63" i="1" s="1"/>
  <c r="L59" i="1"/>
  <c r="M59" i="1" s="1"/>
  <c r="N59" i="1" s="1"/>
  <c r="D60" i="24" s="1"/>
  <c r="L83" i="1"/>
  <c r="M83" i="1" s="1"/>
  <c r="L101" i="1"/>
  <c r="M101" i="1" s="1"/>
  <c r="N101" i="1" s="1"/>
  <c r="D102" i="24" s="1"/>
  <c r="L38" i="1"/>
  <c r="M38" i="1" s="1"/>
  <c r="L116" i="1"/>
  <c r="J42" i="1" l="1"/>
  <c r="C43" i="24" s="1"/>
  <c r="J99" i="1"/>
  <c r="C100" i="24" s="1"/>
  <c r="M131" i="1"/>
  <c r="N131" i="1" s="1"/>
  <c r="D132" i="24" s="1"/>
  <c r="N66" i="1"/>
  <c r="D67" i="24" s="1"/>
  <c r="J40" i="1"/>
  <c r="C41" i="24" s="1"/>
  <c r="N74" i="1"/>
  <c r="D75" i="24" s="1"/>
  <c r="N79" i="1"/>
  <c r="D80" i="24" s="1"/>
  <c r="N64" i="1"/>
  <c r="D65" i="24" s="1"/>
  <c r="J32" i="1"/>
  <c r="C33" i="24" s="1"/>
  <c r="M45" i="1"/>
  <c r="N45" i="1" s="1"/>
  <c r="D46" i="24" s="1"/>
  <c r="N103" i="1"/>
  <c r="D104" i="24" s="1"/>
  <c r="N93" i="1"/>
  <c r="D94" i="24" s="1"/>
  <c r="J26" i="1"/>
  <c r="C27" i="24" s="1"/>
  <c r="I103" i="1"/>
  <c r="J103" i="1"/>
  <c r="C104" i="24" s="1"/>
  <c r="L127" i="1"/>
  <c r="M127" i="1" s="1"/>
  <c r="M53" i="1"/>
  <c r="N53" i="1" s="1"/>
  <c r="D54" i="24" s="1"/>
  <c r="I93" i="1"/>
  <c r="J93" i="1" s="1"/>
  <c r="C94" i="24" s="1"/>
  <c r="I117" i="1"/>
  <c r="J117" i="1" s="1"/>
  <c r="C118" i="24" s="1"/>
  <c r="L111" i="1"/>
  <c r="M111" i="1" s="1"/>
  <c r="N111" i="1" s="1"/>
  <c r="D112" i="24" s="1"/>
  <c r="I29" i="1"/>
  <c r="J29" i="1" s="1"/>
  <c r="C30" i="24" s="1"/>
  <c r="I128" i="1"/>
  <c r="J128" i="1"/>
  <c r="C129" i="24" s="1"/>
  <c r="I39" i="1"/>
  <c r="J39" i="1" s="1"/>
  <c r="C40" i="24" s="1"/>
  <c r="L128" i="1"/>
  <c r="M128" i="1" s="1"/>
  <c r="N128" i="1" s="1"/>
  <c r="D129" i="24" s="1"/>
  <c r="L119" i="1"/>
  <c r="M119" i="1" s="1"/>
  <c r="I53" i="1"/>
  <c r="J53" i="1" s="1"/>
  <c r="C54" i="24" s="1"/>
  <c r="L39" i="1"/>
  <c r="M39" i="1" s="1"/>
  <c r="N39" i="1" s="1"/>
  <c r="D40" i="24" s="1"/>
  <c r="L115" i="1"/>
  <c r="M115" i="1" s="1"/>
  <c r="N115" i="1" s="1"/>
  <c r="D116" i="24" s="1"/>
  <c r="N29" i="1"/>
  <c r="D30" i="24" s="1"/>
  <c r="I37" i="1"/>
  <c r="J37" i="1" s="1"/>
  <c r="C38" i="24" s="1"/>
  <c r="M54" i="1"/>
  <c r="N54" i="1" s="1"/>
  <c r="D55" i="24" s="1"/>
  <c r="M52" i="1"/>
  <c r="N52" i="1" s="1"/>
  <c r="D53" i="24" s="1"/>
  <c r="M46" i="1"/>
  <c r="N46" i="1" s="1"/>
  <c r="D47" i="24" s="1"/>
  <c r="N83" i="1"/>
  <c r="D84" i="24" s="1"/>
  <c r="N48" i="1"/>
  <c r="D49" i="24" s="1"/>
  <c r="N32" i="1"/>
  <c r="D33" i="24" s="1"/>
  <c r="M35" i="1"/>
  <c r="N35" i="1" s="1"/>
  <c r="D36" i="24" s="1"/>
  <c r="N47" i="1"/>
  <c r="D48" i="24" s="1"/>
  <c r="N15" i="1"/>
  <c r="D16" i="24" s="1"/>
  <c r="N38" i="1"/>
  <c r="D39" i="24" s="1"/>
  <c r="N14" i="1"/>
  <c r="D15" i="24" s="1"/>
  <c r="N44" i="1"/>
  <c r="D45" i="24" s="1"/>
  <c r="M28" i="1"/>
  <c r="N28" i="1" s="1"/>
  <c r="D29" i="24" s="1"/>
  <c r="N80" i="1"/>
  <c r="D81" i="24" s="1"/>
  <c r="N60" i="1"/>
  <c r="D61" i="24" s="1"/>
  <c r="N104" i="1"/>
  <c r="D105" i="24" s="1"/>
  <c r="M99" i="1"/>
  <c r="N99" i="1" s="1"/>
  <c r="D100" i="24" s="1"/>
  <c r="N63" i="1"/>
  <c r="D64" i="24" s="1"/>
  <c r="N51" i="1"/>
  <c r="D52" i="24" s="1"/>
  <c r="N55" i="1"/>
  <c r="D56" i="24" s="1"/>
  <c r="N31" i="1"/>
  <c r="D32" i="24" s="1"/>
  <c r="N12" i="1"/>
  <c r="D13" i="24" s="1"/>
  <c r="N62" i="1"/>
  <c r="D63" i="24" s="1"/>
  <c r="N22" i="1"/>
  <c r="D23" i="24" s="1"/>
  <c r="M91" i="1"/>
  <c r="N91" i="1" s="1"/>
  <c r="D92" i="24" s="1"/>
  <c r="M85" i="1"/>
  <c r="N85" i="1" s="1"/>
  <c r="D86" i="24" s="1"/>
  <c r="M120" i="1"/>
  <c r="N120" i="1" s="1"/>
  <c r="D121" i="24" s="1"/>
  <c r="M77" i="1"/>
  <c r="N77" i="1" s="1"/>
  <c r="D78" i="24" s="1"/>
  <c r="N40" i="1"/>
  <c r="D41" i="24" s="1"/>
  <c r="N95" i="1"/>
  <c r="D96" i="24" s="1"/>
  <c r="M116" i="1"/>
  <c r="N116" i="1" s="1"/>
  <c r="D117" i="24" s="1"/>
  <c r="N119" i="1" l="1"/>
  <c r="D120" i="24" s="1"/>
  <c r="N127" i="1"/>
  <c r="D128" i="24" s="1"/>
  <c r="H2" i="1"/>
  <c r="D2" i="18"/>
  <c r="F2" i="26"/>
  <c r="B11" i="24"/>
  <c r="D58" i="18" l="1"/>
  <c r="D62" i="18"/>
  <c r="D60" i="18"/>
  <c r="C8" i="26"/>
  <c r="C6" i="26"/>
  <c r="C4" i="26"/>
  <c r="F12" i="18" l="1"/>
  <c r="B12" i="18"/>
  <c r="C9" i="24" l="1"/>
  <c r="C7" i="24"/>
  <c r="C7" i="18" l="1"/>
  <c r="C5" i="18"/>
  <c r="C3" i="18"/>
  <c r="C7" i="1" l="1"/>
  <c r="C5" i="1"/>
  <c r="C3" i="1"/>
  <c r="D49" i="18" l="1"/>
  <c r="C49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956AA81-32D0-4A63-8C22-B19CB11E7E48}" keepAlive="1" name="Query - Table2" description="Connection to the 'Table2' query in the workbook." type="5" refreshedVersion="0" background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<sst xmlns="http://schemas.openxmlformats.org/spreadsheetml/2006/main" count="907" uniqueCount="372">
  <si>
    <t>Service Element for Which a Price is Required</t>
  </si>
  <si>
    <t>Benefits %</t>
  </si>
  <si>
    <t>Emp type 1</t>
  </si>
  <si>
    <t>Emp type 2</t>
  </si>
  <si>
    <t>Emp type 3</t>
  </si>
  <si>
    <t>Worksheet</t>
  </si>
  <si>
    <t>WORK AREA:</t>
  </si>
  <si>
    <t>Total Annual Operations Expense</t>
  </si>
  <si>
    <t xml:space="preserve">     INDIRECT COSTS</t>
  </si>
  <si>
    <t>ORGANIZATION</t>
  </si>
  <si>
    <t>DEPARTMENTAL</t>
  </si>
  <si>
    <t>Management Salaries</t>
  </si>
  <si>
    <t>Management Payroll Tax Expense</t>
  </si>
  <si>
    <t>Management Medical Insurance</t>
  </si>
  <si>
    <t>Management Pension Plan Expense</t>
  </si>
  <si>
    <t>Sales &amp; Administrative Salaries</t>
  </si>
  <si>
    <t>Sales &amp; Administrative Payroll Tax Expense</t>
  </si>
  <si>
    <t>Sales &amp; Administrative Medical Insurance</t>
  </si>
  <si>
    <t>Sales &amp; Administrative Pension Plan Expense</t>
  </si>
  <si>
    <t>Office Rent</t>
  </si>
  <si>
    <t>Advertising and Public Education</t>
  </si>
  <si>
    <t>Background Checks &amp; Urinalysis</t>
  </si>
  <si>
    <t>Professional &amp; Accounting / Audit Fees</t>
  </si>
  <si>
    <t>Training &amp; Worker Safety</t>
  </si>
  <si>
    <t xml:space="preserve"> Insurance</t>
  </si>
  <si>
    <t>Telephone</t>
  </si>
  <si>
    <t>Utilities</t>
  </si>
  <si>
    <t>Property Taxes/Licenses/Fees</t>
  </si>
  <si>
    <t>Dues &amp; Subscriptions</t>
  </si>
  <si>
    <t>Depreciation-office building</t>
  </si>
  <si>
    <t>Depreciation-office equipment</t>
  </si>
  <si>
    <t>Repairs &amp; Maintenance-office</t>
  </si>
  <si>
    <t>Cleaning and Maintenance</t>
  </si>
  <si>
    <t>Office Equipment Rental</t>
  </si>
  <si>
    <t>Office Supplies</t>
  </si>
  <si>
    <t>Postage &amp; Freight</t>
  </si>
  <si>
    <t>Rehab</t>
  </si>
  <si>
    <t>Miscellaneous Expense</t>
  </si>
  <si>
    <t>Bad Debts</t>
  </si>
  <si>
    <t>Other: *</t>
  </si>
  <si>
    <t>TOTAL INDIRECT COSTS</t>
  </si>
  <si>
    <t>% of wage</t>
  </si>
  <si>
    <t>Overhead</t>
  </si>
  <si>
    <t>Margin</t>
  </si>
  <si>
    <t>Margin*</t>
  </si>
  <si>
    <t>*Held In reserve for inventory and equipment replacement.</t>
  </si>
  <si>
    <t xml:space="preserve"> </t>
  </si>
  <si>
    <t>Emp type 4</t>
  </si>
  <si>
    <t>Emp type 5</t>
  </si>
  <si>
    <t>Oregon Forward Contractor</t>
  </si>
  <si>
    <t>Project/Contract #</t>
  </si>
  <si>
    <t>Emp type 6</t>
  </si>
  <si>
    <t>Emp type 7</t>
  </si>
  <si>
    <t>Emp type 8</t>
  </si>
  <si>
    <t>Emp type 9</t>
  </si>
  <si>
    <t>Emp type 10</t>
  </si>
  <si>
    <t>Column1</t>
  </si>
  <si>
    <t>Yes</t>
  </si>
  <si>
    <t>No</t>
  </si>
  <si>
    <t>Wage</t>
  </si>
  <si>
    <t>Links to Pages</t>
  </si>
  <si>
    <t>Contract Information</t>
  </si>
  <si>
    <t>Public Agency</t>
  </si>
  <si>
    <t>Benefits</t>
  </si>
  <si>
    <t>Worker's Compensation</t>
  </si>
  <si>
    <t>Unemployment</t>
  </si>
  <si>
    <t>Oregon Forward Program Overhead and Margin Information</t>
  </si>
  <si>
    <t>Worker Title</t>
  </si>
  <si>
    <t>STATE OF OREGON</t>
  </si>
  <si>
    <t>DEPARTMENT OF ADMINISTRATIVE SERVICES</t>
  </si>
  <si>
    <t>Oregon Forward Program Request for Price Approval</t>
  </si>
  <si>
    <t>Public Agency Customer:</t>
  </si>
  <si>
    <t xml:space="preserve">Oregon Forward Company: </t>
  </si>
  <si>
    <t>Once completed, select the "microsoft print to pdf" option to facilitate the signature process</t>
  </si>
  <si>
    <t xml:space="preserve">   </t>
  </si>
  <si>
    <t>Public Agency Signature</t>
  </si>
  <si>
    <t>Signature Date</t>
  </si>
  <si>
    <t>Email Address</t>
  </si>
  <si>
    <t>Oregon Forward Contractor Signature</t>
  </si>
  <si>
    <t>DAS has reviewed the submitted documentation offered by the Oregon Forward Contractor. The price(s) listed are approved.in accordance with OAR 125-055-0030.</t>
  </si>
  <si>
    <t>Oregon Forward Program Signature</t>
  </si>
  <si>
    <t>Price Approval</t>
  </si>
  <si>
    <t>Proposal Preparer</t>
  </si>
  <si>
    <r>
      <rPr>
        <b/>
        <sz val="12"/>
        <rFont val="Arial"/>
        <family val="2"/>
      </rPr>
      <t>Contract number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(&amp; amendment#)</t>
    </r>
    <r>
      <rPr>
        <b/>
        <sz val="11"/>
        <rFont val="Arial"/>
        <family val="2"/>
      </rPr>
      <t>:</t>
    </r>
  </si>
  <si>
    <t>List "Other Benefits" Provided. Sick Leave and Oregon Paid Leave will populate automatically</t>
  </si>
  <si>
    <t>Wages &amp; Benefits Matrix for all direct labor workers on this contract</t>
  </si>
  <si>
    <t>Emp type 11</t>
  </si>
  <si>
    <t>Emp type 12</t>
  </si>
  <si>
    <t>Emp type 13</t>
  </si>
  <si>
    <t>Emp type 14</t>
  </si>
  <si>
    <t>Emp type 15</t>
  </si>
  <si>
    <t>Overhead &amp; Margin</t>
  </si>
  <si>
    <t>Wages and Benefits (includes Unemployment and Worker's Compensation</t>
  </si>
  <si>
    <t>Summary-Pricing</t>
  </si>
  <si>
    <t>when "Worker Title" is replaced with a worker category/title.</t>
  </si>
  <si>
    <t>Replace "Worker Title" with the title for each type of worker.</t>
  </si>
  <si>
    <t>If any workers may use Overtime, create a worker title and information for that situation.</t>
  </si>
  <si>
    <t>Use the area below to show how you arrived at the final figure that you show</t>
  </si>
  <si>
    <t>as your total Overhead. Alternatively indicate that the calculation is entered</t>
  </si>
  <si>
    <t>TOTAL ANNUAL REVENUE</t>
  </si>
  <si>
    <t>TOTAL ANNUAL COSTS</t>
  </si>
  <si>
    <t>TOTAL ANNUAL EMPLOYEE HOURS</t>
  </si>
  <si>
    <t>OVERHEAD/REVENUE BASIS</t>
  </si>
  <si>
    <t>OVERHEAD/COST BASIS</t>
  </si>
  <si>
    <t>OVERHEAD/EMPLOYEE HOURS BASIS</t>
  </si>
  <si>
    <t xml:space="preserve">ORG.WIDE </t>
  </si>
  <si>
    <t>DEPARTMENT</t>
  </si>
  <si>
    <t xml:space="preserve">into the "OHCalc" spreadsheet, unless you are using the Worksheet in cells </t>
  </si>
  <si>
    <t>B14 through D62.</t>
  </si>
  <si>
    <t>Overhead as a percentage of total costs</t>
  </si>
  <si>
    <t>Form date: 2/20/26</t>
  </si>
  <si>
    <t>Oregon Forward Program Hourly Contract Information</t>
  </si>
  <si>
    <t>Emp type 16</t>
  </si>
  <si>
    <t>Emp type 17</t>
  </si>
  <si>
    <t>Emp type 18</t>
  </si>
  <si>
    <t>Emp type 19</t>
  </si>
  <si>
    <t>Emp type 20</t>
  </si>
  <si>
    <t>Emp type 21</t>
  </si>
  <si>
    <t>Emp type 22</t>
  </si>
  <si>
    <t>Emp type 23</t>
  </si>
  <si>
    <t>Emp type 24</t>
  </si>
  <si>
    <t>Emp type 25</t>
  </si>
  <si>
    <t>Emp type 26</t>
  </si>
  <si>
    <t>Emp type 27</t>
  </si>
  <si>
    <t>Emp type 28</t>
  </si>
  <si>
    <t>Emp type 29</t>
  </si>
  <si>
    <t>Emp type 30</t>
  </si>
  <si>
    <t>Emp type 31</t>
  </si>
  <si>
    <t>Emp type 32</t>
  </si>
  <si>
    <t>Emp type 33</t>
  </si>
  <si>
    <t>Emp type 34</t>
  </si>
  <si>
    <t>Emp type 35</t>
  </si>
  <si>
    <t>Emp type 36</t>
  </si>
  <si>
    <t>Emp type 37</t>
  </si>
  <si>
    <t>Emp type 38</t>
  </si>
  <si>
    <t>Emp type 39</t>
  </si>
  <si>
    <t>Emp type 40</t>
  </si>
  <si>
    <t>Emp type 41</t>
  </si>
  <si>
    <t>Emp type 42</t>
  </si>
  <si>
    <t>Emp type 43</t>
  </si>
  <si>
    <t>Emp type 44</t>
  </si>
  <si>
    <t>Emp type 45</t>
  </si>
  <si>
    <t>Emp type 46</t>
  </si>
  <si>
    <t>Emp type 47</t>
  </si>
  <si>
    <t>Emp type 48</t>
  </si>
  <si>
    <t>Emp type 49</t>
  </si>
  <si>
    <t>Emp type 50</t>
  </si>
  <si>
    <t>Emp type 51</t>
  </si>
  <si>
    <t>Emp type 52</t>
  </si>
  <si>
    <t>Emp type 53</t>
  </si>
  <si>
    <t>Emp type 54</t>
  </si>
  <si>
    <t>Emp type 55</t>
  </si>
  <si>
    <t>Emp type 56</t>
  </si>
  <si>
    <t>Emp type 57</t>
  </si>
  <si>
    <t>Emp type 59</t>
  </si>
  <si>
    <t>Emp type 60</t>
  </si>
  <si>
    <t>Emp type 61</t>
  </si>
  <si>
    <t>Emp type 58</t>
  </si>
  <si>
    <t>Emp type 62</t>
  </si>
  <si>
    <t>Emp type 63</t>
  </si>
  <si>
    <t>Emp type 64</t>
  </si>
  <si>
    <t>Emp type 65</t>
  </si>
  <si>
    <t>Emp type 66</t>
  </si>
  <si>
    <t>Emp type 67</t>
  </si>
  <si>
    <t>Emp type 68</t>
  </si>
  <si>
    <t>Emp type 69</t>
  </si>
  <si>
    <t>Emp type 70</t>
  </si>
  <si>
    <t>Emp type 71</t>
  </si>
  <si>
    <t>Emp type 72</t>
  </si>
  <si>
    <t>Emp type 73</t>
  </si>
  <si>
    <t>Emp type 74</t>
  </si>
  <si>
    <t>Emp type 75</t>
  </si>
  <si>
    <t>Emp type 76</t>
  </si>
  <si>
    <t>Emp type 77</t>
  </si>
  <si>
    <t>Emp type 78</t>
  </si>
  <si>
    <t>Emp type 79</t>
  </si>
  <si>
    <t>Emp type 80</t>
  </si>
  <si>
    <t>Emp type 81</t>
  </si>
  <si>
    <t>Emp type 82</t>
  </si>
  <si>
    <t>Emp type 83</t>
  </si>
  <si>
    <t>Emp type 84</t>
  </si>
  <si>
    <t>Emp type 85</t>
  </si>
  <si>
    <t>Emp type 86</t>
  </si>
  <si>
    <t>Emp type 87</t>
  </si>
  <si>
    <t>Emp type 88</t>
  </si>
  <si>
    <t>Emp type 89</t>
  </si>
  <si>
    <t>Emp type 90</t>
  </si>
  <si>
    <t>Emp type 91</t>
  </si>
  <si>
    <t>Emp type 92</t>
  </si>
  <si>
    <t>Emp type 93</t>
  </si>
  <si>
    <t>Emp type 94</t>
  </si>
  <si>
    <t>Emp type 95</t>
  </si>
  <si>
    <t>Emp type 96</t>
  </si>
  <si>
    <t>Emp type 97</t>
  </si>
  <si>
    <t>Emp type 98</t>
  </si>
  <si>
    <t>Emp type 99</t>
  </si>
  <si>
    <t>Emp type 100</t>
  </si>
  <si>
    <t>Emp type 101</t>
  </si>
  <si>
    <t>Emp type 102</t>
  </si>
  <si>
    <t>Emp type 103</t>
  </si>
  <si>
    <t>Emp type 104</t>
  </si>
  <si>
    <t>Emp type 105</t>
  </si>
  <si>
    <t>Emp type 106</t>
  </si>
  <si>
    <t>Emp type 107</t>
  </si>
  <si>
    <t>Emp type 108</t>
  </si>
  <si>
    <t>Emp type 109</t>
  </si>
  <si>
    <t>Emp type 110</t>
  </si>
  <si>
    <t>Emp type 111</t>
  </si>
  <si>
    <t>Emp type 112</t>
  </si>
  <si>
    <t>Emp type 113</t>
  </si>
  <si>
    <t>Emp type 114</t>
  </si>
  <si>
    <t>Emp type 115</t>
  </si>
  <si>
    <t>Emp type 116</t>
  </si>
  <si>
    <t>Emp type 117</t>
  </si>
  <si>
    <t>Emp type 118</t>
  </si>
  <si>
    <t>Emp type 119</t>
  </si>
  <si>
    <t>Emp type 120</t>
  </si>
  <si>
    <t>Emp Type 18</t>
  </si>
  <si>
    <t>Emp Type 19</t>
  </si>
  <si>
    <t>Emp Type 20</t>
  </si>
  <si>
    <t>Emp Type 21</t>
  </si>
  <si>
    <t>Emp Type 22</t>
  </si>
  <si>
    <t>Emp Type 23</t>
  </si>
  <si>
    <t>Emp Type 24</t>
  </si>
  <si>
    <t>Emp Type 25</t>
  </si>
  <si>
    <t>Emp Type 26</t>
  </si>
  <si>
    <t>Emp Type 27</t>
  </si>
  <si>
    <t>Emp Type 28</t>
  </si>
  <si>
    <t>Emp Type 29</t>
  </si>
  <si>
    <t>Emp Type 30</t>
  </si>
  <si>
    <t>Emp Type 31</t>
  </si>
  <si>
    <t>Emp Type 32</t>
  </si>
  <si>
    <t>Emp Type 33</t>
  </si>
  <si>
    <t>Emp Type 34</t>
  </si>
  <si>
    <t>Emp Type 35</t>
  </si>
  <si>
    <t>Emp Type 36</t>
  </si>
  <si>
    <t>Emp Type 37</t>
  </si>
  <si>
    <t>Emp Type 38</t>
  </si>
  <si>
    <t>Emp Type 39</t>
  </si>
  <si>
    <t>Emp Type 40</t>
  </si>
  <si>
    <t>Emp Type 41</t>
  </si>
  <si>
    <t>Emp Type 42</t>
  </si>
  <si>
    <t>Emp Type 43</t>
  </si>
  <si>
    <t>Emp Type 44</t>
  </si>
  <si>
    <t>Emp Type 45</t>
  </si>
  <si>
    <t>Emp Type 46</t>
  </si>
  <si>
    <t>Emp Type 47</t>
  </si>
  <si>
    <t>Emp Type 48</t>
  </si>
  <si>
    <t>Emp Type 49</t>
  </si>
  <si>
    <t>Emp Type 50</t>
  </si>
  <si>
    <t>Emp Type 51</t>
  </si>
  <si>
    <t>Emp Type 52</t>
  </si>
  <si>
    <t>Emp Type 53</t>
  </si>
  <si>
    <t>Emp Type 54</t>
  </si>
  <si>
    <t>Emp Type 55</t>
  </si>
  <si>
    <t>Emp Type 56</t>
  </si>
  <si>
    <t>Emp Type 57</t>
  </si>
  <si>
    <t>Emp Type 58</t>
  </si>
  <si>
    <t>Emp Type 59</t>
  </si>
  <si>
    <t>Emp Type 60</t>
  </si>
  <si>
    <t>Emp Type 61</t>
  </si>
  <si>
    <t>Emp Type 62</t>
  </si>
  <si>
    <t>Emp Type 63</t>
  </si>
  <si>
    <t>Emp Type 64</t>
  </si>
  <si>
    <t>Emp Type 65</t>
  </si>
  <si>
    <t>Emp Type 66</t>
  </si>
  <si>
    <t>Emp Type 67</t>
  </si>
  <si>
    <t>Emp Type 68</t>
  </si>
  <si>
    <t>Emp Type 69</t>
  </si>
  <si>
    <t>Emp Type 70</t>
  </si>
  <si>
    <t>Emp Type 71</t>
  </si>
  <si>
    <t>Emp Type 72</t>
  </si>
  <si>
    <t>Emp Type 73</t>
  </si>
  <si>
    <t>Emp Type 74</t>
  </si>
  <si>
    <t>Emp Type 75</t>
  </si>
  <si>
    <t>Emp Type 76</t>
  </si>
  <si>
    <t>Emp Type 77</t>
  </si>
  <si>
    <t>Emp Type 78</t>
  </si>
  <si>
    <t>Emp Type 79</t>
  </si>
  <si>
    <t>Emp Type 80</t>
  </si>
  <si>
    <t>Emp Type 81</t>
  </si>
  <si>
    <t>Emp Type 82</t>
  </si>
  <si>
    <t>Emp Type 83</t>
  </si>
  <si>
    <t>Emp Type 84</t>
  </si>
  <si>
    <t>Emp Type 85</t>
  </si>
  <si>
    <t>Emp Type 86</t>
  </si>
  <si>
    <t>Emp Type 87</t>
  </si>
  <si>
    <t>Emp Type 88</t>
  </si>
  <si>
    <t>Emp Type 89</t>
  </si>
  <si>
    <t>Emp Type 90</t>
  </si>
  <si>
    <t>Emp Type 91</t>
  </si>
  <si>
    <t>Emp Type 92</t>
  </si>
  <si>
    <t>Emp Type 93</t>
  </si>
  <si>
    <t>Emp Type 94</t>
  </si>
  <si>
    <t>Emp Type 95</t>
  </si>
  <si>
    <t>Emp Type 96</t>
  </si>
  <si>
    <t>Emp Type 97</t>
  </si>
  <si>
    <t>Emp Type 98</t>
  </si>
  <si>
    <t>Emp Type 99</t>
  </si>
  <si>
    <t>Emp Type 100</t>
  </si>
  <si>
    <t>Emp Type 101</t>
  </si>
  <si>
    <t>Emp Type 102</t>
  </si>
  <si>
    <t>Emp Type 103</t>
  </si>
  <si>
    <t>Emp Type 104</t>
  </si>
  <si>
    <t>Emp Type 105</t>
  </si>
  <si>
    <t>Emp Type 106</t>
  </si>
  <si>
    <t>Emp Type 107</t>
  </si>
  <si>
    <t>Emp Type 108</t>
  </si>
  <si>
    <t>Emp Type 109</t>
  </si>
  <si>
    <t>Emp Type 110</t>
  </si>
  <si>
    <t>Emp Type 111</t>
  </si>
  <si>
    <t>Emp Type 112</t>
  </si>
  <si>
    <t>Emp Type 113</t>
  </si>
  <si>
    <t>Emp Type 114</t>
  </si>
  <si>
    <t>Emp Type 115</t>
  </si>
  <si>
    <t>Emp Type 116</t>
  </si>
  <si>
    <t>Emp Type 117</t>
  </si>
  <si>
    <t>Emp Type 118</t>
  </si>
  <si>
    <t>Emp Type 119</t>
  </si>
  <si>
    <t>Emp Type 120</t>
  </si>
  <si>
    <t>Benefits $</t>
  </si>
  <si>
    <t>Bill Rate</t>
  </si>
  <si>
    <t>Fringe Benefits (PW) $</t>
  </si>
  <si>
    <t>Over Time Base</t>
  </si>
  <si>
    <t>Total OT</t>
  </si>
  <si>
    <t>OT OH</t>
  </si>
  <si>
    <t>OT Mar</t>
  </si>
  <si>
    <t>Position:</t>
  </si>
  <si>
    <t>Over Time Rate</t>
  </si>
  <si>
    <t>Revised 2/20/26</t>
  </si>
  <si>
    <t>Phone Number</t>
  </si>
  <si>
    <t>Emp Type 1</t>
  </si>
  <si>
    <t>Emp Type 2</t>
  </si>
  <si>
    <t>Emp Type 3</t>
  </si>
  <si>
    <t>Emp Type 4</t>
  </si>
  <si>
    <t>Emp Type 5</t>
  </si>
  <si>
    <t>Emp Type 6</t>
  </si>
  <si>
    <t>Emp Type 7</t>
  </si>
  <si>
    <t>Emp Type 8</t>
  </si>
  <si>
    <t>Emp Type 9</t>
  </si>
  <si>
    <t>Emp Type 10</t>
  </si>
  <si>
    <t>Emp Type 11</t>
  </si>
  <si>
    <t>Emp Type 12</t>
  </si>
  <si>
    <t>Emp Type 13</t>
  </si>
  <si>
    <t>Emp Type 14</t>
  </si>
  <si>
    <t>Emp Type 15</t>
  </si>
  <si>
    <t>Oregon Forward Program  Pricing Summary</t>
  </si>
  <si>
    <t>Wage &amp; Fringe (PW)</t>
  </si>
  <si>
    <t>Oregon Forward Program Direct Labor Matrix</t>
  </si>
  <si>
    <t xml:space="preserve">Service Location: </t>
  </si>
  <si>
    <t>Service Location (Metro, Non Urban, Standard)</t>
  </si>
  <si>
    <t>Oregon Forward Program Janitorial Services Transportation</t>
  </si>
  <si>
    <t>Transportation</t>
  </si>
  <si>
    <t>Rate per mile from GSA</t>
  </si>
  <si>
    <t xml:space="preserve">Mileage Reimbursement from GSA </t>
  </si>
  <si>
    <t xml:space="preserve">https://www.gsa.gov/travel?topnav=travel#tab--pov-mileage </t>
  </si>
  <si>
    <t>per mile</t>
  </si>
  <si>
    <t>Vehicle</t>
  </si>
  <si>
    <t>Vehicle type</t>
  </si>
  <si>
    <t>Average Annual Miles</t>
  </si>
  <si>
    <t>Vehicle Cost</t>
  </si>
  <si>
    <t>Date of Purchase 
(mm/dd/yyyy)</t>
  </si>
  <si>
    <t>Purchased with a Grant?</t>
  </si>
  <si>
    <t>Depreciation Term (Months)</t>
  </si>
  <si>
    <t xml:space="preserve">Annual Fuel </t>
  </si>
  <si>
    <t>Annual Maintenance</t>
  </si>
  <si>
    <t>Annual Depreciation</t>
  </si>
  <si>
    <t>Price per mile</t>
  </si>
  <si>
    <t>Typical</t>
  </si>
  <si>
    <t>Not Typical</t>
  </si>
  <si>
    <t>Transportation/Vehicles</t>
  </si>
  <si>
    <t>Price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</si>
</sst>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%"/>
    <numFmt numFmtId="167" formatCode="_(&quot;$&quot;* #,##0.0_);_(&quot;$&quot;* \(#,##0.0\);_(&quot;$&quot;* &quot;-&quot;?_);_(@_)"/>
    <numFmt numFmtId="168" formatCode="\W\o\r\ke\r\ \T\i\t\le"/>
    <numFmt numFmtId="169" formatCode="_(&quot;$&quot;* #,##0.000_);_(&quot;$&quot;* \(#,##0.000\);_(&quot;$&quot;* &quot;-&quot;??_);_(@_)"/>
    <numFmt numFmtId="170" formatCode="_(&quot;$&quot;* #,##0.0000_);_(&quot;$&quot;* \(#,##0.0000\);_(&quot;$&quot;* &quot;-&quot;????_);_(@_)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6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b/>
      <i/>
      <sz val="10"/>
      <color theme="7" tint="-0.24994659260841701"/>
      <name val="Arial"/>
      <family val="2"/>
    </font>
    <font>
      <sz val="10"/>
      <color theme="1"/>
      <name val="Arial"/>
      <family val="2"/>
    </font>
    <font>
      <i/>
      <sz val="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40C2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40"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11" fillId="0" borderId="0" xfId="0" applyFont="1"/>
    <xf numFmtId="0" fontId="4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27" xfId="0" applyFont="1" applyBorder="1"/>
    <xf numFmtId="0" fontId="5" fillId="0" borderId="28" xfId="0" applyFont="1" applyBorder="1"/>
    <xf numFmtId="0" fontId="5" fillId="2" borderId="28" xfId="0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5" fillId="0" borderId="0" xfId="0" applyFont="1"/>
    <xf numFmtId="44" fontId="5" fillId="3" borderId="5" xfId="2" applyFont="1" applyFill="1" applyBorder="1" applyAlignment="1">
      <alignment horizontal="right"/>
    </xf>
    <xf numFmtId="0" fontId="7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44" fontId="5" fillId="4" borderId="7" xfId="2" applyFont="1" applyFill="1" applyBorder="1" applyAlignment="1" applyProtection="1">
      <alignment horizontal="right"/>
      <protection locked="0"/>
    </xf>
    <xf numFmtId="44" fontId="5" fillId="4" borderId="5" xfId="2" applyFont="1" applyFill="1" applyBorder="1" applyAlignment="1" applyProtection="1">
      <alignment horizontal="right"/>
      <protection locked="0"/>
    </xf>
    <xf numFmtId="0" fontId="12" fillId="0" borderId="0" xfId="4" applyAlignment="1" applyProtection="1"/>
    <xf numFmtId="0" fontId="0" fillId="0" borderId="0" xfId="0" applyProtection="1">
      <protection hidden="1"/>
    </xf>
    <xf numFmtId="3" fontId="0" fillId="0" borderId="0" xfId="0" applyNumberFormat="1"/>
    <xf numFmtId="44" fontId="5" fillId="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shrinkToFit="1"/>
    </xf>
    <xf numFmtId="0" fontId="12" fillId="0" borderId="0" xfId="4" applyAlignment="1" applyProtection="1">
      <alignment shrinkToFit="1"/>
    </xf>
    <xf numFmtId="0" fontId="18" fillId="0" borderId="0" xfId="0" applyFont="1"/>
    <xf numFmtId="10" fontId="5" fillId="4" borderId="31" xfId="3" applyNumberFormat="1" applyFont="1" applyFill="1" applyBorder="1" applyAlignment="1" applyProtection="1">
      <alignment horizontal="center" vertical="center"/>
      <protection locked="0"/>
    </xf>
    <xf numFmtId="10" fontId="5" fillId="4" borderId="24" xfId="3" applyNumberFormat="1" applyFont="1" applyFill="1" applyBorder="1" applyAlignment="1" applyProtection="1">
      <alignment horizontal="center" vertical="center"/>
      <protection locked="0"/>
    </xf>
    <xf numFmtId="10" fontId="5" fillId="7" borderId="29" xfId="3" applyNumberFormat="1" applyFont="1" applyFill="1" applyBorder="1" applyAlignment="1" applyProtection="1">
      <alignment horizontal="center" vertical="center" wrapText="1"/>
    </xf>
    <xf numFmtId="10" fontId="0" fillId="4" borderId="5" xfId="3" applyNumberFormat="1" applyFont="1" applyFill="1" applyBorder="1" applyProtection="1">
      <protection locked="0"/>
    </xf>
    <xf numFmtId="9" fontId="0" fillId="0" borderId="0" xfId="3" applyFont="1" applyFill="1" applyBorder="1" applyProtection="1"/>
    <xf numFmtId="10" fontId="5" fillId="7" borderId="31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5" fontId="0" fillId="4" borderId="5" xfId="0" applyNumberFormat="1" applyFill="1" applyBorder="1" applyProtection="1">
      <protection locked="0"/>
    </xf>
    <xf numFmtId="0" fontId="8" fillId="4" borderId="8" xfId="0" applyFont="1" applyFill="1" applyBorder="1" applyProtection="1">
      <protection locked="0"/>
    </xf>
    <xf numFmtId="3" fontId="0" fillId="0" borderId="0" xfId="0" applyNumberFormat="1" applyAlignment="1">
      <alignment horizontal="center"/>
    </xf>
    <xf numFmtId="10" fontId="5" fillId="4" borderId="20" xfId="0" applyNumberFormat="1" applyFont="1" applyFill="1" applyBorder="1" applyAlignment="1" applyProtection="1">
      <alignment horizontal="center" vertical="center" wrapText="1"/>
      <protection locked="0"/>
    </xf>
    <xf numFmtId="10" fontId="5" fillId="4" borderId="31" xfId="0" applyNumberFormat="1" applyFont="1" applyFill="1" applyBorder="1" applyAlignment="1" applyProtection="1">
      <alignment horizontal="center" vertical="center"/>
      <protection locked="0"/>
    </xf>
    <xf numFmtId="10" fontId="5" fillId="4" borderId="21" xfId="0" applyNumberFormat="1" applyFont="1" applyFill="1" applyBorder="1" applyAlignment="1" applyProtection="1">
      <alignment horizontal="center" vertical="center" wrapText="1"/>
      <protection locked="0"/>
    </xf>
    <xf numFmtId="10" fontId="5" fillId="4" borderId="24" xfId="0" applyNumberFormat="1" applyFont="1" applyFill="1" applyBorder="1" applyAlignment="1" applyProtection="1">
      <alignment horizontal="center" vertical="center"/>
      <protection locked="0"/>
    </xf>
    <xf numFmtId="10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0" fontId="5" fillId="7" borderId="30" xfId="0" applyNumberFormat="1" applyFont="1" applyFill="1" applyBorder="1" applyAlignment="1">
      <alignment horizontal="center" vertical="center" wrapText="1"/>
    </xf>
    <xf numFmtId="10" fontId="5" fillId="7" borderId="20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5" fillId="7" borderId="30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12" fillId="0" borderId="0" xfId="4" applyAlignment="1" applyProtection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 shrinkToFit="1"/>
    </xf>
    <xf numFmtId="0" fontId="11" fillId="0" borderId="0" xfId="0" applyFont="1" applyAlignment="1">
      <alignment horizontal="justify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 shrinkToFit="1"/>
    </xf>
    <xf numFmtId="0" fontId="0" fillId="0" borderId="28" xfId="0" applyBorder="1" applyAlignment="1">
      <alignment wrapText="1"/>
    </xf>
    <xf numFmtId="0" fontId="21" fillId="0" borderId="32" xfId="0" applyFont="1" applyBorder="1" applyAlignment="1">
      <alignment wrapText="1"/>
    </xf>
    <xf numFmtId="0" fontId="21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44" fontId="5" fillId="0" borderId="0" xfId="2" applyFont="1" applyFill="1" applyBorder="1" applyAlignment="1">
      <alignment horizontal="center"/>
    </xf>
    <xf numFmtId="44" fontId="5" fillId="0" borderId="0" xfId="2" applyFont="1" applyFill="1" applyBorder="1" applyAlignment="1">
      <alignment horizontal="right"/>
    </xf>
    <xf numFmtId="0" fontId="5" fillId="9" borderId="0" xfId="0" applyFont="1" applyFill="1"/>
    <xf numFmtId="0" fontId="0" fillId="9" borderId="0" xfId="0" applyFill="1"/>
    <xf numFmtId="44" fontId="5" fillId="9" borderId="2" xfId="2" applyFont="1" applyFill="1" applyBorder="1" applyAlignment="1">
      <alignment horizontal="right"/>
    </xf>
    <xf numFmtId="0" fontId="24" fillId="0" borderId="0" xfId="4" applyFont="1" applyAlignment="1" applyProtection="1"/>
    <xf numFmtId="39" fontId="5" fillId="0" borderId="0" xfId="2" applyNumberFormat="1" applyFont="1" applyFill="1" applyBorder="1" applyAlignment="1">
      <alignment horizontal="right"/>
    </xf>
    <xf numFmtId="39" fontId="5" fillId="0" borderId="2" xfId="2" applyNumberFormat="1" applyFont="1" applyFill="1" applyBorder="1" applyAlignment="1">
      <alignment horizontal="right"/>
    </xf>
    <xf numFmtId="0" fontId="24" fillId="0" borderId="0" xfId="0" applyFont="1"/>
    <xf numFmtId="44" fontId="5" fillId="6" borderId="5" xfId="2" applyFont="1" applyFill="1" applyBorder="1" applyAlignment="1" applyProtection="1">
      <alignment horizontal="right" shrinkToFit="1"/>
      <protection locked="0"/>
    </xf>
    <xf numFmtId="164" fontId="5" fillId="6" borderId="5" xfId="2" applyNumberFormat="1" applyFont="1" applyFill="1" applyBorder="1" applyAlignment="1" applyProtection="1">
      <alignment horizontal="right" shrinkToFit="1"/>
      <protection locked="0"/>
    </xf>
    <xf numFmtId="165" fontId="5" fillId="3" borderId="5" xfId="3" applyNumberFormat="1" applyFont="1" applyFill="1" applyBorder="1" applyAlignment="1">
      <alignment horizontal="right" shrinkToFit="1"/>
    </xf>
    <xf numFmtId="0" fontId="5" fillId="7" borderId="37" xfId="0" applyFont="1" applyFill="1" applyBorder="1" applyAlignment="1" applyProtection="1">
      <alignment horizontal="center" vertical="center" wrapText="1"/>
      <protection hidden="1"/>
    </xf>
    <xf numFmtId="165" fontId="5" fillId="7" borderId="38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shrinkToFit="1"/>
      <protection hidden="1"/>
    </xf>
    <xf numFmtId="0" fontId="0" fillId="7" borderId="18" xfId="0" applyFill="1" applyBorder="1" applyAlignment="1" applyProtection="1">
      <alignment horizontal="center" vertical="center"/>
      <protection hidden="1"/>
    </xf>
    <xf numFmtId="44" fontId="0" fillId="7" borderId="13" xfId="0" applyNumberFormat="1" applyFill="1" applyBorder="1" applyProtection="1">
      <protection hidden="1"/>
    </xf>
    <xf numFmtId="0" fontId="0" fillId="7" borderId="3" xfId="0" applyFill="1" applyBorder="1" applyAlignment="1" applyProtection="1">
      <alignment horizontal="center" vertical="center"/>
      <protection hidden="1"/>
    </xf>
    <xf numFmtId="44" fontId="0" fillId="7" borderId="5" xfId="0" applyNumberFormat="1" applyFill="1" applyBorder="1" applyProtection="1">
      <protection hidden="1"/>
    </xf>
    <xf numFmtId="0" fontId="0" fillId="7" borderId="39" xfId="0" applyFill="1" applyBorder="1" applyAlignment="1" applyProtection="1">
      <alignment horizontal="center" vertical="center"/>
      <protection hidden="1"/>
    </xf>
    <xf numFmtId="44" fontId="0" fillId="7" borderId="27" xfId="0" applyNumberFormat="1" applyFill="1" applyBorder="1" applyProtection="1">
      <protection hidden="1"/>
    </xf>
    <xf numFmtId="1" fontId="18" fillId="0" borderId="0" xfId="0" applyNumberFormat="1" applyFont="1"/>
    <xf numFmtId="1" fontId="0" fillId="0" borderId="0" xfId="1" applyNumberFormat="1" applyFont="1" applyFill="1" applyBorder="1" applyProtection="1"/>
    <xf numFmtId="3" fontId="0" fillId="0" borderId="0" xfId="0" applyNumberFormat="1" applyProtection="1">
      <protection hidden="1"/>
    </xf>
    <xf numFmtId="0" fontId="10" fillId="0" borderId="9" xfId="0" applyFont="1" applyBorder="1"/>
    <xf numFmtId="0" fontId="0" fillId="0" borderId="16" xfId="0" applyBorder="1"/>
    <xf numFmtId="0" fontId="0" fillId="0" borderId="10" xfId="0" applyBorder="1"/>
    <xf numFmtId="0" fontId="11" fillId="0" borderId="14" xfId="0" applyFont="1" applyBorder="1"/>
    <xf numFmtId="0" fontId="23" fillId="0" borderId="0" xfId="0" applyFont="1"/>
    <xf numFmtId="0" fontId="23" fillId="0" borderId="15" xfId="0" applyFont="1" applyBorder="1"/>
    <xf numFmtId="0" fontId="14" fillId="0" borderId="11" xfId="0" applyFont="1" applyBorder="1" applyAlignment="1">
      <alignment vertical="top"/>
    </xf>
    <xf numFmtId="0" fontId="23" fillId="0" borderId="4" xfId="0" applyFont="1" applyBorder="1" applyAlignment="1">
      <alignment vertical="top" wrapText="1"/>
    </xf>
    <xf numFmtId="0" fontId="23" fillId="0" borderId="12" xfId="0" applyFont="1" applyBorder="1" applyAlignment="1">
      <alignment vertical="top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wrapText="1"/>
    </xf>
    <xf numFmtId="0" fontId="25" fillId="0" borderId="0" xfId="0" applyFont="1"/>
    <xf numFmtId="0" fontId="25" fillId="0" borderId="0" xfId="0" applyFont="1" applyAlignment="1">
      <alignment shrinkToFit="1"/>
    </xf>
    <xf numFmtId="10" fontId="5" fillId="9" borderId="0" xfId="0" applyNumberFormat="1" applyFont="1" applyFill="1" applyAlignment="1" applyProtection="1">
      <alignment horizontal="center" vertical="center" wrapText="1"/>
      <protection locked="0"/>
    </xf>
    <xf numFmtId="10" fontId="5" fillId="9" borderId="0" xfId="0" applyNumberFormat="1" applyFont="1" applyFill="1" applyAlignment="1" applyProtection="1">
      <alignment horizontal="center" vertical="center"/>
      <protection locked="0"/>
    </xf>
    <xf numFmtId="10" fontId="5" fillId="4" borderId="41" xfId="0" applyNumberFormat="1" applyFont="1" applyFill="1" applyBorder="1" applyAlignment="1" applyProtection="1">
      <alignment horizontal="center" vertical="center" wrapText="1"/>
      <protection locked="0"/>
    </xf>
    <xf numFmtId="10" fontId="5" fillId="4" borderId="40" xfId="0" applyNumberFormat="1" applyFont="1" applyFill="1" applyBorder="1" applyAlignment="1" applyProtection="1">
      <alignment horizontal="center" vertical="center"/>
      <protection locked="0"/>
    </xf>
    <xf numFmtId="10" fontId="5" fillId="4" borderId="39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hidden="1"/>
    </xf>
    <xf numFmtId="165" fontId="0" fillId="7" borderId="17" xfId="0" applyNumberFormat="1" applyFill="1" applyBorder="1" applyProtection="1">
      <protection hidden="1"/>
    </xf>
    <xf numFmtId="165" fontId="0" fillId="7" borderId="1" xfId="0" applyNumberFormat="1" applyFill="1" applyBorder="1" applyProtection="1">
      <protection hidden="1"/>
    </xf>
    <xf numFmtId="165" fontId="0" fillId="7" borderId="42" xfId="0" applyNumberFormat="1" applyFill="1" applyBorder="1" applyProtection="1">
      <protection hidden="1"/>
    </xf>
    <xf numFmtId="0" fontId="0" fillId="7" borderId="8" xfId="0" applyFill="1" applyBorder="1" applyProtection="1">
      <protection hidden="1"/>
    </xf>
    <xf numFmtId="0" fontId="0" fillId="7" borderId="33" xfId="0" applyFill="1" applyBorder="1" applyProtection="1">
      <protection hidden="1"/>
    </xf>
    <xf numFmtId="44" fontId="0" fillId="7" borderId="7" xfId="0" applyNumberFormat="1" applyFill="1" applyBorder="1" applyProtection="1">
      <protection hidden="1"/>
    </xf>
    <xf numFmtId="167" fontId="0" fillId="7" borderId="7" xfId="0" applyNumberFormat="1" applyFill="1" applyBorder="1" applyProtection="1">
      <protection hidden="1"/>
    </xf>
    <xf numFmtId="167" fontId="0" fillId="7" borderId="5" xfId="0" applyNumberFormat="1" applyFill="1" applyBorder="1" applyProtection="1">
      <protection hidden="1"/>
    </xf>
    <xf numFmtId="10" fontId="5" fillId="0" borderId="0" xfId="0" applyNumberFormat="1" applyFont="1" applyAlignment="1" applyProtection="1">
      <alignment horizontal="center" vertical="center" wrapText="1"/>
      <protection locked="0"/>
    </xf>
    <xf numFmtId="10" fontId="5" fillId="0" borderId="0" xfId="0" applyNumberFormat="1" applyFont="1" applyAlignment="1" applyProtection="1">
      <alignment horizontal="center" vertical="center"/>
      <protection locked="0"/>
    </xf>
    <xf numFmtId="0" fontId="0" fillId="0" borderId="5" xfId="0" applyBorder="1" applyAlignment="1">
      <alignment wrapText="1"/>
    </xf>
    <xf numFmtId="0" fontId="21" fillId="0" borderId="0" xfId="0" applyFont="1" applyAlignment="1">
      <alignment wrapText="1"/>
    </xf>
    <xf numFmtId="0" fontId="5" fillId="0" borderId="0" xfId="0" applyFont="1" applyAlignment="1">
      <alignment wrapText="1"/>
    </xf>
    <xf numFmtId="44" fontId="14" fillId="0" borderId="46" xfId="0" applyNumberFormat="1" applyFont="1" applyBorder="1" applyAlignment="1">
      <alignment horizontal="center" vertical="center" wrapText="1"/>
    </xf>
    <xf numFmtId="44" fontId="1" fillId="0" borderId="47" xfId="0" applyNumberFormat="1" applyFont="1" applyBorder="1" applyAlignment="1">
      <alignment horizontal="center" vertical="center" wrapText="1"/>
    </xf>
    <xf numFmtId="44" fontId="1" fillId="0" borderId="48" xfId="0" applyNumberFormat="1" applyFont="1" applyBorder="1" applyAlignment="1">
      <alignment horizontal="center" vertical="center" wrapText="1"/>
    </xf>
    <xf numFmtId="44" fontId="1" fillId="0" borderId="49" xfId="0" applyNumberFormat="1" applyFont="1" applyBorder="1" applyAlignment="1">
      <alignment horizontal="center" vertical="center" wrapText="1"/>
    </xf>
    <xf numFmtId="44" fontId="1" fillId="0" borderId="52" xfId="0" applyNumberFormat="1" applyFont="1" applyBorder="1" applyAlignment="1">
      <alignment horizontal="center" vertical="center" wrapText="1"/>
    </xf>
    <xf numFmtId="44" fontId="1" fillId="0" borderId="53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44" xfId="0" applyBorder="1" applyAlignment="1">
      <alignment wrapText="1"/>
    </xf>
    <xf numFmtId="0" fontId="21" fillId="0" borderId="14" xfId="0" applyFont="1" applyBorder="1" applyAlignment="1">
      <alignment wrapText="1"/>
    </xf>
    <xf numFmtId="0" fontId="21" fillId="0" borderId="20" xfId="0" applyFont="1" applyBorder="1" applyAlignment="1">
      <alignment wrapText="1"/>
    </xf>
    <xf numFmtId="0" fontId="21" fillId="0" borderId="4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0" fillId="0" borderId="43" xfId="0" applyBorder="1" applyAlignment="1">
      <alignment wrapText="1"/>
    </xf>
    <xf numFmtId="0" fontId="22" fillId="0" borderId="11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12" xfId="0" applyBorder="1" applyAlignment="1">
      <alignment wrapText="1"/>
    </xf>
    <xf numFmtId="0" fontId="11" fillId="0" borderId="46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44" fontId="1" fillId="0" borderId="6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6" fillId="0" borderId="14" xfId="0" applyFont="1" applyBorder="1" applyAlignment="1">
      <alignment wrapText="1"/>
    </xf>
    <xf numFmtId="0" fontId="16" fillId="0" borderId="15" xfId="0" applyFont="1" applyBorder="1" applyAlignment="1">
      <alignment wrapText="1"/>
    </xf>
    <xf numFmtId="0" fontId="3" fillId="0" borderId="45" xfId="0" applyFont="1" applyBorder="1" applyAlignment="1">
      <alignment wrapText="1"/>
    </xf>
    <xf numFmtId="0" fontId="3" fillId="0" borderId="15" xfId="0" applyFont="1" applyBorder="1" applyAlignment="1">
      <alignment wrapText="1"/>
    </xf>
    <xf numFmtId="168" fontId="8" fillId="4" borderId="8" xfId="0" applyNumberFormat="1" applyFont="1" applyFill="1" applyBorder="1" applyProtection="1">
      <protection locked="0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49" fontId="3" fillId="5" borderId="5" xfId="0" applyNumberFormat="1" applyFon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9" xfId="0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14" fillId="0" borderId="14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15" xfId="0" applyFont="1" applyBorder="1" applyAlignment="1">
      <alignment vertical="top" wrapText="1"/>
    </xf>
    <xf numFmtId="0" fontId="9" fillId="0" borderId="19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0" borderId="17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4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 vertical="center" wrapText="1"/>
    </xf>
    <xf numFmtId="0" fontId="0" fillId="0" borderId="0" xfId="0" applyFont="1"/>
    <xf numFmtId="0" fontId="0" fillId="6" borderId="5" xfId="0" applyFill="1" applyBorder="1" applyAlignment="1" applyProtection="1">
      <protection locked="0"/>
    </xf>
    <xf numFmtId="0" fontId="14" fillId="0" borderId="0" xfId="0" applyFont="1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left" vertical="center" wrapText="1"/>
    </xf>
    <xf numFmtId="0" fontId="14" fillId="0" borderId="0" xfId="0" applyFont="1"/>
    <xf numFmtId="169" fontId="0" fillId="6" borderId="0" xfId="2" applyNumberFormat="1" applyFont="1" applyFill="1" applyAlignment="1" applyProtection="1">
      <alignment horizontal="center" vertical="center"/>
      <protection locked="0"/>
    </xf>
    <xf numFmtId="169" fontId="0" fillId="0" borderId="0" xfId="2" applyNumberFormat="1" applyFont="1" applyAlignment="1" applyProtection="1">
      <alignment horizontal="center" vertical="center"/>
    </xf>
    <xf numFmtId="14" fontId="28" fillId="0" borderId="0" xfId="0" applyNumberFormat="1" applyFont="1"/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0" fillId="6" borderId="61" xfId="0" applyFill="1" applyBorder="1" applyAlignment="1" applyProtection="1">
      <alignment shrinkToFit="1"/>
      <protection locked="0"/>
    </xf>
    <xf numFmtId="0" fontId="0" fillId="6" borderId="2" xfId="0" applyFill="1" applyBorder="1" applyAlignment="1" applyProtection="1">
      <alignment shrinkToFit="1"/>
      <protection locked="0"/>
    </xf>
    <xf numFmtId="3" fontId="0" fillId="6" borderId="5" xfId="0" applyNumberFormat="1" applyFill="1" applyBorder="1" applyAlignment="1" applyProtection="1">
      <alignment shrinkToFit="1"/>
      <protection locked="0"/>
    </xf>
    <xf numFmtId="44" fontId="0" fillId="6" borderId="5" xfId="0" applyNumberFormat="1" applyFill="1" applyBorder="1" applyAlignment="1" applyProtection="1">
      <alignment shrinkToFit="1"/>
      <protection locked="0"/>
    </xf>
    <xf numFmtId="14" fontId="0" fillId="6" borderId="5" xfId="0" applyNumberFormat="1" applyFill="1" applyBorder="1" applyAlignment="1" applyProtection="1">
      <alignment shrinkToFit="1"/>
      <protection locked="0"/>
    </xf>
    <xf numFmtId="1" fontId="0" fillId="6" borderId="5" xfId="0" applyNumberFormat="1" applyFill="1" applyBorder="1" applyAlignment="1" applyProtection="1">
      <alignment shrinkToFit="1"/>
      <protection locked="0"/>
    </xf>
    <xf numFmtId="44" fontId="0" fillId="6" borderId="1" xfId="0" applyNumberFormat="1" applyFill="1" applyBorder="1" applyAlignment="1" applyProtection="1">
      <alignment shrinkToFit="1"/>
      <protection locked="0"/>
    </xf>
    <xf numFmtId="170" fontId="0" fillId="7" borderId="5" xfId="0" applyNumberFormat="1" applyFill="1" applyBorder="1" applyAlignment="1">
      <alignment shrinkToFit="1"/>
    </xf>
    <xf numFmtId="170" fontId="0" fillId="7" borderId="62" xfId="0" applyNumberFormat="1" applyFill="1" applyBorder="1" applyAlignment="1">
      <alignment shrinkToFit="1"/>
    </xf>
    <xf numFmtId="0" fontId="0" fillId="6" borderId="63" xfId="0" applyFill="1" applyBorder="1" applyAlignment="1" applyProtection="1">
      <alignment shrinkToFit="1"/>
      <protection locked="0"/>
    </xf>
    <xf numFmtId="0" fontId="0" fillId="6" borderId="64" xfId="0" applyFill="1" applyBorder="1" applyAlignment="1" applyProtection="1">
      <alignment shrinkToFit="1"/>
      <protection locked="0"/>
    </xf>
    <xf numFmtId="3" fontId="0" fillId="6" borderId="65" xfId="0" applyNumberFormat="1" applyFill="1" applyBorder="1" applyAlignment="1" applyProtection="1">
      <alignment shrinkToFit="1"/>
      <protection locked="0"/>
    </xf>
    <xf numFmtId="44" fontId="0" fillId="6" borderId="65" xfId="0" applyNumberFormat="1" applyFill="1" applyBorder="1" applyAlignment="1" applyProtection="1">
      <alignment shrinkToFit="1"/>
      <protection locked="0"/>
    </xf>
    <xf numFmtId="14" fontId="0" fillId="6" borderId="65" xfId="0" applyNumberFormat="1" applyFill="1" applyBorder="1" applyAlignment="1" applyProtection="1">
      <alignment shrinkToFit="1"/>
      <protection locked="0"/>
    </xf>
    <xf numFmtId="1" fontId="0" fillId="6" borderId="65" xfId="0" applyNumberFormat="1" applyFill="1" applyBorder="1" applyAlignment="1" applyProtection="1">
      <alignment shrinkToFit="1"/>
      <protection locked="0"/>
    </xf>
    <xf numFmtId="44" fontId="0" fillId="6" borderId="66" xfId="0" applyNumberFormat="1" applyFill="1" applyBorder="1" applyAlignment="1" applyProtection="1">
      <alignment shrinkToFit="1"/>
      <protection locked="0"/>
    </xf>
    <xf numFmtId="170" fontId="0" fillId="7" borderId="65" xfId="0" applyNumberFormat="1" applyFill="1" applyBorder="1" applyAlignment="1">
      <alignment shrinkToFit="1"/>
    </xf>
    <xf numFmtId="170" fontId="0" fillId="7" borderId="67" xfId="0" applyNumberFormat="1" applyFill="1" applyBorder="1" applyAlignment="1">
      <alignment shrinkToFit="1"/>
    </xf>
    <xf numFmtId="0" fontId="27" fillId="0" borderId="0" xfId="0" applyFont="1"/>
    <xf numFmtId="0" fontId="27" fillId="0" borderId="0" xfId="0" applyFont="1" applyProtection="1">
      <protection hidden="1"/>
    </xf>
    <xf numFmtId="0" fontId="0" fillId="7" borderId="20" xfId="0" applyFont="1" applyFill="1" applyBorder="1" applyAlignment="1">
      <alignment horizontal="center" vertical="center"/>
    </xf>
    <xf numFmtId="44" fontId="0" fillId="7" borderId="5" xfId="0" applyNumberFormat="1" applyFont="1" applyFill="1" applyBorder="1"/>
    <xf numFmtId="0" fontId="1" fillId="0" borderId="68" xfId="0" applyFont="1" applyBorder="1" applyAlignment="1">
      <alignment horizontal="center" vertical="center" wrapText="1"/>
    </xf>
    <xf numFmtId="44" fontId="1" fillId="0" borderId="68" xfId="0" applyNumberFormat="1" applyFont="1" applyBorder="1" applyAlignment="1">
      <alignment horizontal="center" vertical="center" wrapText="1"/>
    </xf>
    <xf numFmtId="44" fontId="1" fillId="8" borderId="15" xfId="0" applyNumberFormat="1" applyFont="1" applyFill="1" applyBorder="1" applyAlignment="1">
      <alignment horizontal="center" vertical="center" wrapText="1"/>
    </xf>
    <xf numFmtId="44" fontId="1" fillId="8" borderId="69" xfId="0" applyNumberFormat="1" applyFont="1" applyFill="1" applyBorder="1" applyAlignment="1">
      <alignment horizontal="center" vertical="center" wrapText="1"/>
    </xf>
    <xf numFmtId="44" fontId="1" fillId="8" borderId="70" xfId="0" applyNumberFormat="1" applyFont="1" applyFill="1" applyBorder="1" applyAlignment="1">
      <alignment horizontal="center" vertical="center" wrapText="1"/>
    </xf>
    <xf numFmtId="44" fontId="1" fillId="8" borderId="71" xfId="0" applyNumberFormat="1" applyFont="1" applyFill="1" applyBorder="1" applyAlignment="1">
      <alignment horizontal="center" vertical="center" wrapText="1"/>
    </xf>
    <xf numFmtId="44" fontId="1" fillId="0" borderId="72" xfId="0" applyNumberFormat="1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</cellXfs>
  <cellStyles count="10">
    <cellStyle name="Comma" xfId="1" builtinId="3"/>
    <cellStyle name="Comma 2" xfId="8" xr:uid="{A70F05BD-D4FE-4D02-87B3-D6B55FF1616B}"/>
    <cellStyle name="Currency" xfId="2" builtinId="4"/>
    <cellStyle name="Currency 2" xfId="9" xr:uid="{64E78C07-05A6-4808-A50A-E476629E8243}"/>
    <cellStyle name="Currency 4" xfId="6" xr:uid="{CC6A6285-A96D-4936-9D97-803354702D43}"/>
    <cellStyle name="Hyperlink" xfId="4" builtinId="8"/>
    <cellStyle name="Normal" xfId="0" builtinId="0"/>
    <cellStyle name="Normal 2" xfId="7" xr:uid="{97C4D6CA-6E25-433E-8296-3C41F2A2FB39}"/>
    <cellStyle name="Percent" xfId="3" builtinId="5"/>
    <cellStyle name="Percent 4" xfId="5" xr:uid="{514CBC47-5E7D-4DDD-BD41-A480A6B25CF5}"/>
  </cellStyles>
  <dxfs count="130">
    <dxf>
      <font>
        <b val="0"/>
        <i/>
        <color theme="2" tint="-0.24994659260841701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24994659260841701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24994659260841701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rgb="FFCCFFCC"/>
        </patternFill>
      </fill>
      <protection locked="1" hidden="1"/>
    </dxf>
    <dxf>
      <numFmt numFmtId="167" formatCode="_(&quot;$&quot;* #,##0.0_);_(&quot;$&quot;* \(#,##0.0\);_(&quot;$&quot;* &quot;-&quot;?_);_(@_)"/>
      <protection locked="1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rgb="FFCCFFCC"/>
        </patternFill>
      </fill>
      <protection locked="1" hidden="1"/>
    </dxf>
    <dxf>
      <numFmt numFmtId="167" formatCode="_(&quot;$&quot;* #,##0.0_);_(&quot;$&quot;* \(#,##0.0\);_(&quot;$&quot;* &quot;-&quot;?_);_(@_)"/>
      <protection locked="1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rgb="FFCCFFCC"/>
        </patternFill>
      </fill>
      <protection locked="1" hidden="1"/>
    </dxf>
    <dxf>
      <numFmt numFmtId="167" formatCode="_(&quot;$&quot;* #,##0.0_);_(&quot;$&quot;* \(#,##0.0\);_(&quot;$&quot;* &quot;-&quot;?_);_(@_)"/>
      <protection locked="1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rgb="FFCCFFCC"/>
        </patternFill>
      </fill>
      <protection locked="1" hidden="1"/>
    </dxf>
    <dxf>
      <numFmt numFmtId="167" formatCode="_(&quot;$&quot;* #,##0.0_);_(&quot;$&quot;* \(#,##0.0\);_(&quot;$&quot;* &quot;-&quot;?_);_(@_)"/>
      <fill>
        <patternFill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numFmt numFmtId="34" formatCode="_(&quot;$&quot;* #,##0.00_);_(&quot;$&quot;* \(#,##0.00\);_(&quot;$&quot;* &quot;-&quot;??_);_(@_)"/>
      <fill>
        <patternFill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rgb="FFCCFFCC"/>
        </patternFill>
      </fill>
      <protection locked="1" hidden="1"/>
    </dxf>
    <dxf>
      <numFmt numFmtId="34" formatCode="_(&quot;$&quot;* #,##0.00_);_(&quot;$&quot;* \(#,##0.00\);_(&quot;$&quot;* &quot;-&quot;??_);_(@_)"/>
      <fill>
        <patternFill>
          <fgColor indexed="64"/>
          <bgColor rgb="FFCCFFCC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numFmt numFmtId="34" formatCode="_(&quot;$&quot;* #,##0.00_);_(&quot;$&quot;* \(#,##0.00\);_(&quot;$&quot;* &quot;-&quot;??_);_(@_)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rgb="FFCCFFCC"/>
        </patternFill>
      </fill>
      <protection locked="1" hidden="1"/>
    </dxf>
    <dxf>
      <numFmt numFmtId="34" formatCode="_(&quot;$&quot;* #,##0.00_);_(&quot;$&quot;* \(#,##0.00\);_(&quot;$&quot;* &quot;-&quot;??_);_(@_)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rgb="FFCCFFCC"/>
        </patternFill>
      </fill>
      <protection locked="1" hidden="1"/>
    </dxf>
    <dxf>
      <numFmt numFmtId="34" formatCode="_(&quot;$&quot;* #,##0.00_);_(&quot;$&quot;* \(#,##0.00\);_(&quot;$&quot;* &quot;-&quot;??_);_(@_)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rgb="FFCCFFCC"/>
        </patternFill>
      </fill>
      <protection locked="1" hidden="1"/>
    </dxf>
    <dxf>
      <numFmt numFmtId="34" formatCode="_(&quot;$&quot;* #,##0.00_);_(&quot;$&quot;* \(#,##0.00\);_(&quot;$&quot;* &quot;-&quot;??_);_(@_)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%"/>
      <fill>
        <patternFill patternType="solid">
          <fgColor indexed="64"/>
          <bgColor rgb="FFCCFF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rgb="FFCCFFCC"/>
        </patternFill>
      </fill>
      <protection locked="1" hidden="1"/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protection locked="1" hidden="1"/>
    </dxf>
    <dxf>
      <border outline="0">
        <bottom style="medium">
          <color indexed="64"/>
        </bottom>
      </border>
    </dxf>
    <dxf>
      <protection locked="1" hidden="1"/>
    </dxf>
    <dxf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colors>
    <mruColors>
      <color rgb="FFCCFFCC"/>
      <color rgb="FFFFCCFF"/>
      <color rgb="FFCC3300"/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Programs\Oregon%20Forward\Program%20Documents\Program%20Templates\Costing%20Workbooks\Current%20workbooks\Janitorial%20r2-20-26.xlsx" TargetMode="External"/><Relationship Id="rId1" Type="http://schemas.openxmlformats.org/officeDocument/2006/relationships/externalLinkPath" Target="Janitorial%20r2-20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t info"/>
      <sheetName val="Pay &amp; Benefits"/>
      <sheetName val="Overhead &amp; Margin"/>
      <sheetName val="Supplies"/>
      <sheetName val="Equipment List"/>
      <sheetName val="Subcontractors"/>
      <sheetName val="Transportation"/>
      <sheetName val="Monthly Janitorial"/>
      <sheetName val="Periodics"/>
      <sheetName val="Except,Emer&amp;Day Porter"/>
      <sheetName val="Summary-pricing"/>
      <sheetName val="Price Approval"/>
    </sheetNames>
    <sheetDataSet>
      <sheetData sheetId="0">
        <row r="12">
          <cell r="B12" t="str">
            <v>Form date: 2/20/26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A9FCDE-5A93-462C-9CA3-EEC6C418905B}" name="Table2" displayName="Table2" ref="C15:C17" totalsRowShown="0" headerRowDxfId="129" dataDxfId="128">
  <autoFilter ref="C15:C17" xr:uid="{85A9FCDE-5A93-462C-9CA3-EEC6C418905B}"/>
  <tableColumns count="1">
    <tableColumn id="1" xr3:uid="{F6657FEE-0575-4E83-83A7-89A9CBC76793}" name="Column1" dataDxfId="12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ECFFEC-CBD2-4FEC-9564-D0CB9ACF8C7A}" name="WageBeneTable52" displayName="WageBeneTable52" ref="B11:N131" headerRowDxfId="126" dataDxfId="124" totalsRowDxfId="122" headerRowBorderDxfId="125" tableBorderDxfId="123">
  <tableColumns count="13">
    <tableColumn id="1" xr3:uid="{427FD5C0-042F-473D-A32F-A44B041C4F28}" name="Worker Title" totalsRowFunction="custom" dataDxfId="121">
      <totalsRowFormula>#REF!</totalsRowFormula>
    </tableColumn>
    <tableColumn id="2" xr3:uid="{73EF4AFF-6840-4753-BE3A-CB027CD894FA}" name="Wage" totalsRowFunction="custom" dataDxfId="120">
      <calculatedColumnFormula>#REF!</calculatedColumnFormula>
      <totalsRowFormula>#REF!</totalsRowFormula>
    </tableColumn>
    <tableColumn id="4" xr3:uid="{7A1056FC-90B7-495A-9170-E45106BF0BC4}" name="Benefits %" totalsRowFunction="custom" dataDxfId="119">
      <totalsRowFormula>SUM(#REF!)</totalsRowFormula>
    </tableColumn>
    <tableColumn id="3" xr3:uid="{2F0325BE-78F7-4996-8896-CFA4A3A7BCAD}" name="Benefits $" dataDxfId="118" totalsRowDxfId="117">
      <calculatedColumnFormula>WageBeneTable52[[#This Row],[Wage]]*WageBeneTable52[[#This Row],[Benefits %]]</calculatedColumnFormula>
    </tableColumn>
    <tableColumn id="5" xr3:uid="{8FE004FE-6756-4550-9BA8-AF1D6521B3F2}" name="Fringe Benefits (PW) $" dataDxfId="116" totalsRowDxfId="115">
      <calculatedColumnFormula>SUM(#REF!)*WageBeneTable52[[#This Row],[Wage]]</calculatedColumnFormula>
    </tableColumn>
    <tableColumn id="14" xr3:uid="{D22B620D-66AF-4465-8B67-71A89E96C421}" name="Wage &amp; Fringe (PW)" dataDxfId="114" totalsRowDxfId="113">
      <calculatedColumnFormula>WageBeneTable52[[#This Row],[Wage]]+WageBeneTable52[[#This Row],[Fringe Benefits (PW) $]]</calculatedColumnFormula>
    </tableColumn>
    <tableColumn id="6" xr3:uid="{6E25E67D-B324-48B2-8D7B-BF95ED69E5D9}" name="Overhead" dataDxfId="112">
      <calculatedColumnFormula>(WageBeneTable52[[#This Row],[Wage]]+WageBeneTable52[[#This Row],[Benefits $]])*('Overhead &amp; Margin'!$D$10)/(1-'Overhead &amp; Margin'!$D$10)</calculatedColumnFormula>
    </tableColumn>
    <tableColumn id="7" xr3:uid="{FF7F59D8-893A-47C5-B492-71EC629F09ED}" name="Margin" dataDxfId="111" totalsRowDxfId="110">
      <calculatedColumnFormula>(WageBeneTable52[[#This Row],[Wage]]+WageBeneTable52[[#This Row],[Benefits $]]+WageBeneTable52[[#This Row],[Overhead]])*('Overhead &amp; Margin'!$G$10)/(1-'Overhead &amp; Margin'!$G$10)</calculatedColumnFormula>
    </tableColumn>
    <tableColumn id="8" xr3:uid="{7AD9ED1D-584E-4EEC-84FA-D3FFB4D65B14}" name="Bill Rate" dataDxfId="109">
      <calculatedColumnFormula>WageBeneTable52[[#This Row],[Wage]]+WageBeneTable52[[#This Row],[Benefits $]]+WageBeneTable52[[#This Row],[Overhead]]+WageBeneTable52[[#This Row],[Margin]]</calculatedColumnFormula>
    </tableColumn>
    <tableColumn id="9" xr3:uid="{1827B805-8F53-4669-88CA-6C808E007218}" name="Over Time Base" dataDxfId="108" totalsRowDxfId="107">
      <calculatedColumnFormula>((WageBeneTable52[[#This Row],[Wage]]+WageBeneTable52[[#This Row],[Benefits $]])*1.5)</calculatedColumnFormula>
    </tableColumn>
    <tableColumn id="10" xr3:uid="{71A5B4E5-015D-48B7-AC98-236487338781}" name="OT OH" dataDxfId="106" totalsRowDxfId="105">
      <calculatedColumnFormula>WageBeneTable52[[#This Row],[Over Time Base]]*('Overhead &amp; Margin'!$D$10)/(1-'Overhead &amp; Margin'!$D$10)</calculatedColumnFormula>
    </tableColumn>
    <tableColumn id="11" xr3:uid="{7389CBB7-C552-4629-B91D-137E30A62D5E}" name="OT Mar" dataDxfId="104" totalsRowDxfId="103">
      <calculatedColumnFormula>(WageBeneTable52[[#This Row],[Over Time Base]]+WageBeneTable52[[#This Row],[OT OH]])*('Overhead &amp; Margin'!$G$10)/(1-'Overhead &amp; Margin'!$G$10)</calculatedColumnFormula>
    </tableColumn>
    <tableColumn id="12" xr3:uid="{3AAFAC10-5348-4361-ACD1-636850331E94}" name="Total OT" dataDxfId="102" totalsRowDxfId="101">
      <calculatedColumnFormula>WageBeneTable52[[#This Row],[Over Time Base]]+WageBeneTable52[[#This Row],[OT OH]]+WageBeneTable52[[#This Row],[OT Mar]]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sa.gov/travel?topnav=trave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829D8-5458-42A8-B4EF-1930C0D5B5E7}">
  <dimension ref="A1:M17"/>
  <sheetViews>
    <sheetView showGridLines="0" showZeros="0" tabSelected="1" zoomScaleNormal="100" workbookViewId="0">
      <pane xSplit="2" ySplit="12" topLeftCell="C13" activePane="bottomRight" state="frozen"/>
      <selection activeCell="N19" sqref="N19"/>
      <selection pane="topRight" activeCell="N19" sqref="N19"/>
      <selection pane="bottomLeft" activeCell="N19" sqref="N19"/>
      <selection pane="bottomRight" activeCell="M6" sqref="M6"/>
    </sheetView>
  </sheetViews>
  <sheetFormatPr defaultRowHeight="14.5" x14ac:dyDescent="0.35"/>
  <cols>
    <col min="1" max="1" width="2.54296875" customWidth="1"/>
    <col min="2" max="2" width="41.90625" customWidth="1"/>
    <col min="3" max="3" width="21.453125" customWidth="1"/>
    <col min="4" max="4" width="25.54296875" customWidth="1"/>
    <col min="5" max="5" width="16.54296875" style="21" customWidth="1"/>
    <col min="6" max="6" width="7.1796875" customWidth="1"/>
    <col min="8" max="8" width="10.1796875" customWidth="1"/>
    <col min="11" max="11" width="15.81640625" customWidth="1"/>
    <col min="12" max="12" width="23.453125" customWidth="1"/>
  </cols>
  <sheetData>
    <row r="1" spans="1:13" ht="30" customHeight="1" x14ac:dyDescent="0.35">
      <c r="B1" s="155" t="s">
        <v>111</v>
      </c>
      <c r="C1" s="156"/>
      <c r="D1" s="156"/>
      <c r="E1" s="156"/>
      <c r="F1" s="156"/>
      <c r="G1" s="156"/>
      <c r="H1" s="156"/>
      <c r="I1" s="156"/>
      <c r="J1" s="156"/>
      <c r="K1" s="14"/>
      <c r="L1" s="19"/>
    </row>
    <row r="2" spans="1:13" x14ac:dyDescent="0.35">
      <c r="L2" s="19"/>
    </row>
    <row r="3" spans="1:13" x14ac:dyDescent="0.35">
      <c r="B3" t="s">
        <v>49</v>
      </c>
      <c r="C3" s="160"/>
      <c r="D3" s="161"/>
      <c r="F3" t="s">
        <v>82</v>
      </c>
      <c r="H3" s="157"/>
      <c r="I3" s="158"/>
      <c r="J3" s="159"/>
      <c r="L3" s="14" t="s">
        <v>60</v>
      </c>
      <c r="M3" s="19" t="s">
        <v>61</v>
      </c>
    </row>
    <row r="4" spans="1:13" x14ac:dyDescent="0.35">
      <c r="C4" s="23"/>
      <c r="D4" s="23"/>
      <c r="M4" s="19" t="s">
        <v>92</v>
      </c>
    </row>
    <row r="5" spans="1:13" x14ac:dyDescent="0.35">
      <c r="B5" t="s">
        <v>50</v>
      </c>
      <c r="C5" s="160"/>
      <c r="D5" s="161"/>
      <c r="M5" s="19" t="s">
        <v>91</v>
      </c>
    </row>
    <row r="6" spans="1:13" x14ac:dyDescent="0.35">
      <c r="C6" s="23"/>
      <c r="D6" s="23"/>
      <c r="M6" s="19" t="s">
        <v>352</v>
      </c>
    </row>
    <row r="7" spans="1:13" x14ac:dyDescent="0.35">
      <c r="B7" t="s">
        <v>62</v>
      </c>
      <c r="C7" s="160"/>
      <c r="D7" s="161"/>
      <c r="M7" s="19" t="s">
        <v>93</v>
      </c>
    </row>
    <row r="8" spans="1:13" x14ac:dyDescent="0.35">
      <c r="M8" s="19" t="s">
        <v>81</v>
      </c>
    </row>
    <row r="9" spans="1:13" x14ac:dyDescent="0.35">
      <c r="B9" s="197" t="s">
        <v>350</v>
      </c>
      <c r="C9" s="198"/>
      <c r="D9" s="198"/>
      <c r="L9" s="19"/>
    </row>
    <row r="10" spans="1:13" x14ac:dyDescent="0.35">
      <c r="B10" s="1"/>
      <c r="L10" s="19"/>
    </row>
    <row r="11" spans="1:13" s="33" customFormat="1" x14ac:dyDescent="0.35">
      <c r="A11"/>
      <c r="B11" s="1"/>
      <c r="C11" s="3"/>
      <c r="D11" s="3"/>
      <c r="E11" s="38"/>
      <c r="F11"/>
      <c r="G11" s="3"/>
      <c r="H11"/>
      <c r="I11"/>
      <c r="J11"/>
      <c r="K11"/>
      <c r="L11" s="19"/>
    </row>
    <row r="12" spans="1:13" x14ac:dyDescent="0.35">
      <c r="A12" s="33"/>
      <c r="B12" s="98" t="s">
        <v>110</v>
      </c>
      <c r="C12" s="34"/>
      <c r="D12" s="34"/>
      <c r="E12" s="35"/>
      <c r="F12" s="33"/>
      <c r="G12" s="33"/>
      <c r="H12" s="33"/>
      <c r="I12" s="33"/>
      <c r="J12" s="33"/>
      <c r="K12" s="33"/>
      <c r="L12" s="19"/>
    </row>
    <row r="15" spans="1:13" s="20" customFormat="1" hidden="1" x14ac:dyDescent="0.35">
      <c r="C15" s="20" t="s">
        <v>56</v>
      </c>
      <c r="E15" s="88"/>
    </row>
    <row r="16" spans="1:13" s="20" customFormat="1" hidden="1" x14ac:dyDescent="0.35">
      <c r="C16" s="20" t="s">
        <v>57</v>
      </c>
      <c r="E16" s="88"/>
    </row>
    <row r="17" spans="3:5" s="20" customFormat="1" hidden="1" x14ac:dyDescent="0.35">
      <c r="C17" s="20" t="s">
        <v>58</v>
      </c>
      <c r="E17" s="88"/>
    </row>
  </sheetData>
  <sheetProtection algorithmName="SHA-512" hashValue="Ukyzfn+KjGt+rkPA10oRyDp18NqsGuaA826gHJqJHLVcL1Vvrx0WnloqYE/wMjB24VP2l20asfGZM0QCRiVs5A==" saltValue="nFBy845m4pqm0TM1BW167g==" spinCount="100000" sheet="1" objects="1" scenarios="1"/>
  <mergeCells count="6">
    <mergeCell ref="C9:D9"/>
    <mergeCell ref="B1:J1"/>
    <mergeCell ref="H3:J3"/>
    <mergeCell ref="C3:D3"/>
    <mergeCell ref="C5:D5"/>
    <mergeCell ref="C7:D7"/>
  </mergeCells>
  <conditionalFormatting sqref="C3">
    <cfRule type="cellIs" dxfId="100" priority="35" operator="greaterThan">
      <formula>0</formula>
    </cfRule>
  </conditionalFormatting>
  <conditionalFormatting sqref="C5">
    <cfRule type="cellIs" dxfId="99" priority="30" operator="greaterThan">
      <formula>0</formula>
    </cfRule>
  </conditionalFormatting>
  <conditionalFormatting sqref="C7">
    <cfRule type="cellIs" dxfId="98" priority="32" operator="greaterThan">
      <formula>0</formula>
    </cfRule>
  </conditionalFormatting>
  <conditionalFormatting sqref="H3:J3">
    <cfRule type="cellIs" dxfId="97" priority="15" operator="greaterThan">
      <formula>0</formula>
    </cfRule>
  </conditionalFormatting>
  <hyperlinks>
    <hyperlink ref="M3" location="'kt info'!C3" display="Contract Information" xr:uid="{D88CCE25-D86D-484E-8E8C-86FD9C1FF355}"/>
    <hyperlink ref="M8" location="'Price Approval'!A1" display="Price Approval" xr:uid="{8164DE98-0C80-420D-AF9D-41BA73FD7A6A}"/>
    <hyperlink ref="M7" location="'Summary-pricing'!A1" display="Summary-Pricing" xr:uid="{6C653BC3-393F-403F-8F92-B1F4374E5658}"/>
    <hyperlink ref="M4" location="'Pay &amp; Benefits'!A1" display="Wages and Benefits (includes Unemployment and Worker's Compensation" xr:uid="{42526666-C793-42DA-AA24-E485947CFCB1}"/>
    <hyperlink ref="M5" location="'Overhead &amp; Margin'!A1" display="Overhead &amp; Margin" xr:uid="{F6364C33-EB6D-45AC-8A67-BFFB529CC07B}"/>
    <hyperlink ref="M6" location="Transportation!A1" display="Transportation" xr:uid="{5019529B-7F7D-46CF-A2C7-5BC874A5CA42}"/>
  </hyperlinks>
  <pageMargins left="0.7" right="0.7" top="0.75" bottom="0.75" header="0.3" footer="0.3"/>
  <pageSetup orientation="portrait" r:id="rId1"/>
  <headerFooter>
    <oddHeader>&amp;C&amp;14Services required by Contract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1510-9518-4001-A814-A43F882AF0C9}">
  <dimension ref="A1:L386"/>
  <sheetViews>
    <sheetView showGridLines="0" showZeros="0" workbookViewId="0">
      <selection activeCell="L6" sqref="L6"/>
    </sheetView>
  </sheetViews>
  <sheetFormatPr defaultRowHeight="14.5" x14ac:dyDescent="0.35"/>
  <cols>
    <col min="1" max="1" width="7.54296875" customWidth="1"/>
    <col min="2" max="2" width="24.453125" customWidth="1"/>
    <col min="3" max="3" width="15" customWidth="1"/>
    <col min="4" max="4" width="20.54296875" customWidth="1"/>
    <col min="5" max="5" width="10.54296875" customWidth="1"/>
    <col min="6" max="6" width="20.54296875" customWidth="1"/>
    <col min="7" max="7" width="10.54296875" customWidth="1"/>
    <col min="8" max="8" width="20.54296875" customWidth="1"/>
    <col min="9" max="9" width="10.54296875" customWidth="1"/>
    <col min="10" max="10" width="20.54296875" customWidth="1"/>
    <col min="11" max="11" width="10.54296875" customWidth="1"/>
  </cols>
  <sheetData>
    <row r="1" spans="1:12" ht="30" customHeight="1" x14ac:dyDescent="0.35">
      <c r="A1" s="101"/>
      <c r="C1" s="155" t="s">
        <v>348</v>
      </c>
      <c r="D1" s="155"/>
      <c r="E1" s="155"/>
      <c r="F1" s="155"/>
      <c r="G1" s="155"/>
      <c r="H1" s="155"/>
      <c r="I1" s="155"/>
      <c r="J1" s="155"/>
    </row>
    <row r="2" spans="1:12" x14ac:dyDescent="0.35">
      <c r="F2" s="100" t="str">
        <f>'kt info'!B12</f>
        <v>Form date: 2/20/26</v>
      </c>
    </row>
    <row r="3" spans="1:12" x14ac:dyDescent="0.35">
      <c r="H3" s="14"/>
      <c r="I3" s="19"/>
      <c r="J3" s="14"/>
      <c r="K3" s="14" t="s">
        <v>60</v>
      </c>
      <c r="L3" s="19" t="s">
        <v>61</v>
      </c>
    </row>
    <row r="4" spans="1:12" x14ac:dyDescent="0.35">
      <c r="B4" s="24" t="s">
        <v>49</v>
      </c>
      <c r="C4" s="162">
        <f>'kt info'!$C$3</f>
        <v>0</v>
      </c>
      <c r="D4" s="162"/>
      <c r="E4" s="163"/>
      <c r="F4" s="164"/>
      <c r="G4" s="14"/>
      <c r="I4" s="19"/>
      <c r="L4" s="19" t="s">
        <v>92</v>
      </c>
    </row>
    <row r="5" spans="1:12" x14ac:dyDescent="0.35">
      <c r="C5" s="23"/>
      <c r="D5" s="23"/>
      <c r="E5" s="23"/>
      <c r="F5" s="23"/>
      <c r="I5" s="19"/>
      <c r="L5" s="19" t="s">
        <v>91</v>
      </c>
    </row>
    <row r="6" spans="1:12" x14ac:dyDescent="0.35">
      <c r="B6" t="s">
        <v>50</v>
      </c>
      <c r="C6" s="162">
        <f>'kt info'!$C$5</f>
        <v>0</v>
      </c>
      <c r="D6" s="162"/>
      <c r="E6" s="164"/>
      <c r="F6" s="164"/>
      <c r="I6" s="19"/>
      <c r="L6" s="19" t="s">
        <v>352</v>
      </c>
    </row>
    <row r="7" spans="1:12" x14ac:dyDescent="0.35">
      <c r="C7" s="23"/>
      <c r="D7" s="23"/>
      <c r="E7" s="23"/>
      <c r="F7" s="23"/>
      <c r="I7" s="19"/>
      <c r="L7" s="19" t="s">
        <v>93</v>
      </c>
    </row>
    <row r="8" spans="1:12" x14ac:dyDescent="0.35">
      <c r="B8" t="s">
        <v>62</v>
      </c>
      <c r="C8" s="162">
        <f>'kt info'!$C$7</f>
        <v>0</v>
      </c>
      <c r="D8" s="162"/>
      <c r="E8" s="164"/>
      <c r="F8" s="164"/>
      <c r="I8" s="19"/>
      <c r="L8" s="19" t="s">
        <v>81</v>
      </c>
    </row>
    <row r="9" spans="1:12" x14ac:dyDescent="0.35">
      <c r="I9" s="19"/>
      <c r="L9" s="19"/>
    </row>
    <row r="10" spans="1:12" x14ac:dyDescent="0.35">
      <c r="B10" t="s">
        <v>64</v>
      </c>
      <c r="C10" s="30"/>
      <c r="I10" s="19"/>
      <c r="L10" s="19"/>
    </row>
    <row r="11" spans="1:12" x14ac:dyDescent="0.35">
      <c r="B11" t="s">
        <v>65</v>
      </c>
      <c r="C11" s="30"/>
      <c r="I11" s="19"/>
      <c r="L11" s="19"/>
    </row>
    <row r="12" spans="1:12" x14ac:dyDescent="0.35">
      <c r="C12" s="31"/>
      <c r="I12" s="19"/>
      <c r="L12" s="19"/>
    </row>
    <row r="13" spans="1:12" x14ac:dyDescent="0.35">
      <c r="B13" s="13" t="s">
        <v>85</v>
      </c>
      <c r="D13" s="15"/>
      <c r="E13" s="15"/>
      <c r="F13" s="44" t="s">
        <v>84</v>
      </c>
      <c r="G13" s="15"/>
      <c r="L13" s="19"/>
    </row>
    <row r="14" spans="1:12" x14ac:dyDescent="0.35">
      <c r="B14" s="13" t="s">
        <v>95</v>
      </c>
      <c r="C14" s="15"/>
      <c r="D14" s="15"/>
      <c r="E14" s="15"/>
      <c r="F14" s="45" t="s">
        <v>94</v>
      </c>
      <c r="G14" s="15"/>
      <c r="K14" s="33"/>
      <c r="L14" s="19"/>
    </row>
    <row r="15" spans="1:12" x14ac:dyDescent="0.35">
      <c r="B15" s="13" t="s">
        <v>96</v>
      </c>
      <c r="C15" s="15"/>
      <c r="D15" s="15"/>
      <c r="E15" s="15"/>
      <c r="F15" s="45"/>
      <c r="G15" s="15"/>
      <c r="K15" s="19"/>
    </row>
    <row r="16" spans="1:12" x14ac:dyDescent="0.35">
      <c r="B16" s="13" t="s">
        <v>2</v>
      </c>
      <c r="C16" s="15"/>
      <c r="D16" s="13" t="s">
        <v>3</v>
      </c>
      <c r="E16" s="15"/>
      <c r="F16" s="13" t="s">
        <v>4</v>
      </c>
      <c r="G16" s="15"/>
      <c r="H16" s="13" t="s">
        <v>47</v>
      </c>
      <c r="I16" s="15"/>
      <c r="J16" s="13" t="s">
        <v>48</v>
      </c>
      <c r="K16" s="15"/>
    </row>
    <row r="17" spans="2:11" ht="15" thickBot="1" x14ac:dyDescent="0.4">
      <c r="B17" s="154" t="s">
        <v>67</v>
      </c>
      <c r="D17" s="37" t="s">
        <v>67</v>
      </c>
      <c r="F17" s="37" t="s">
        <v>67</v>
      </c>
      <c r="H17" s="37" t="s">
        <v>67</v>
      </c>
      <c r="J17" s="37" t="s">
        <v>67</v>
      </c>
    </row>
    <row r="18" spans="2:11" x14ac:dyDescent="0.35">
      <c r="B18" s="46" t="s">
        <v>59</v>
      </c>
      <c r="C18" s="22"/>
      <c r="D18" s="46" t="s">
        <v>59</v>
      </c>
      <c r="E18" s="22"/>
      <c r="F18" s="46" t="s">
        <v>59</v>
      </c>
      <c r="G18" s="22"/>
      <c r="H18" s="46" t="s">
        <v>59</v>
      </c>
      <c r="I18" s="22"/>
      <c r="J18" s="46" t="s">
        <v>59</v>
      </c>
      <c r="K18" s="22"/>
    </row>
    <row r="19" spans="2:11" ht="15" thickBot="1" x14ac:dyDescent="0.4">
      <c r="B19" s="47" t="s">
        <v>63</v>
      </c>
      <c r="C19" s="48" t="s">
        <v>41</v>
      </c>
      <c r="D19" s="47" t="s">
        <v>63</v>
      </c>
      <c r="E19" s="48" t="s">
        <v>41</v>
      </c>
      <c r="F19" s="47" t="s">
        <v>63</v>
      </c>
      <c r="G19" s="48" t="s">
        <v>41</v>
      </c>
      <c r="H19" s="47" t="s">
        <v>63</v>
      </c>
      <c r="I19" s="48" t="s">
        <v>41</v>
      </c>
      <c r="J19" s="47" t="s">
        <v>63</v>
      </c>
      <c r="K19" s="48" t="s">
        <v>41</v>
      </c>
    </row>
    <row r="20" spans="2:11" x14ac:dyDescent="0.35">
      <c r="B20" s="49" t="str">
        <f>IF(C18=0," ","Sick Leave Oregon")</f>
        <v xml:space="preserve"> </v>
      </c>
      <c r="C20" s="29" t="str">
        <f>IF(C18=0," ",3.33%)</f>
        <v xml:space="preserve"> </v>
      </c>
      <c r="D20" s="49" t="str">
        <f>IF(E18=0," ","Sick Leave Oregon")</f>
        <v xml:space="preserve"> </v>
      </c>
      <c r="E20" s="29" t="str">
        <f>IF(E18=0," ",3.33%)</f>
        <v xml:space="preserve"> </v>
      </c>
      <c r="F20" s="49" t="str">
        <f>IF(G18=0," ","Sick Leave Oregon")</f>
        <v xml:space="preserve"> </v>
      </c>
      <c r="G20" s="29" t="str">
        <f>IF(G18=0," ",3.33%)</f>
        <v xml:space="preserve"> </v>
      </c>
      <c r="H20" s="49" t="str">
        <f>IF(I18=0," ","Sick Leave Oregon")</f>
        <v xml:space="preserve"> </v>
      </c>
      <c r="I20" s="29" t="str">
        <f>IF(I18=0," ",3.33%)</f>
        <v xml:space="preserve"> </v>
      </c>
      <c r="J20" s="49" t="str">
        <f>IF(K18=0," ","Sick Leave Oregon")</f>
        <v xml:space="preserve"> </v>
      </c>
      <c r="K20" s="29" t="str">
        <f>IF(K18=0," ",3.33%)</f>
        <v xml:space="preserve"> </v>
      </c>
    </row>
    <row r="21" spans="2:11" x14ac:dyDescent="0.35">
      <c r="B21" s="50" t="str">
        <f>IF(C18=0," ","Paid Leave Oregon")</f>
        <v xml:space="preserve"> </v>
      </c>
      <c r="C21" s="32" t="str">
        <f>IF(C18=0," ",0.004)</f>
        <v xml:space="preserve"> </v>
      </c>
      <c r="D21" s="50" t="str">
        <f>IF(E18=0," ","Paid Leave Oregon")</f>
        <v xml:space="preserve"> </v>
      </c>
      <c r="E21" s="32" t="str">
        <f>IF(E18=0," ",0.004)</f>
        <v xml:space="preserve"> </v>
      </c>
      <c r="F21" s="50" t="str">
        <f>IF(G18=0," ","Paid Leave Oregon")</f>
        <v xml:space="preserve"> </v>
      </c>
      <c r="G21" s="32" t="str">
        <f>IF(G18=0," ",0.004)</f>
        <v xml:space="preserve"> </v>
      </c>
      <c r="H21" s="50" t="str">
        <f>IF(I18=0," ","Paid Leave Oregon")</f>
        <v xml:space="preserve"> </v>
      </c>
      <c r="I21" s="32" t="str">
        <f>IF(I18=0," ",0.004)</f>
        <v xml:space="preserve"> </v>
      </c>
      <c r="J21" s="50" t="str">
        <f>IF(K18=0," ","Paid Leave Oregon")</f>
        <v xml:space="preserve"> </v>
      </c>
      <c r="K21" s="32" t="str">
        <f>IF(K18=0," ",0.004)</f>
        <v xml:space="preserve"> </v>
      </c>
    </row>
    <row r="22" spans="2:11" x14ac:dyDescent="0.35">
      <c r="B22" s="50" t="str">
        <f>IF(C18=0," ","FICA")</f>
        <v xml:space="preserve"> </v>
      </c>
      <c r="C22" s="32" t="str">
        <f>IF(C18=0," ",0.0765)</f>
        <v xml:space="preserve"> </v>
      </c>
      <c r="D22" s="50" t="str">
        <f>IF(E18=0," ","FICA")</f>
        <v xml:space="preserve"> </v>
      </c>
      <c r="E22" s="32" t="str">
        <f>IF(E18=0," ",0.0765)</f>
        <v xml:space="preserve"> </v>
      </c>
      <c r="F22" s="50" t="str">
        <f>IF(G18=0," ","FICA")</f>
        <v xml:space="preserve"> </v>
      </c>
      <c r="G22" s="32" t="str">
        <f>IF(G18=0," ",0.0765)</f>
        <v xml:space="preserve"> </v>
      </c>
      <c r="H22" s="50" t="str">
        <f>IF(I18=0," ","FICA")</f>
        <v xml:space="preserve"> </v>
      </c>
      <c r="I22" s="32" t="str">
        <f>IF(I18=0," ",0.0765)</f>
        <v xml:space="preserve"> </v>
      </c>
      <c r="J22" s="50" t="str">
        <f>IF(K18=0," ","FICA")</f>
        <v xml:space="preserve"> </v>
      </c>
      <c r="K22" s="32" t="str">
        <f>IF(K18=0," ",0.0765)</f>
        <v xml:space="preserve"> </v>
      </c>
    </row>
    <row r="23" spans="2:11" x14ac:dyDescent="0.35">
      <c r="B23" s="50" t="str">
        <f>IF(C18=0," ","Worker's Comp")</f>
        <v xml:space="preserve"> </v>
      </c>
      <c r="C23" s="32" t="str">
        <f>IF(C18=0,"",$C$10)</f>
        <v/>
      </c>
      <c r="D23" s="50" t="str">
        <f>IF(E18=0," ","Worker's Comp")</f>
        <v xml:space="preserve"> </v>
      </c>
      <c r="E23" s="32" t="str">
        <f>IF(E18=0,"",$C$10)</f>
        <v/>
      </c>
      <c r="F23" s="50" t="str">
        <f>IF(G18=0," ","Worker's Comp")</f>
        <v xml:space="preserve"> </v>
      </c>
      <c r="G23" s="32" t="str">
        <f>IF(G18=0,"",$C$10)</f>
        <v/>
      </c>
      <c r="H23" s="50" t="str">
        <f>IF(I18=0," ","Worker's Comp")</f>
        <v xml:space="preserve"> </v>
      </c>
      <c r="I23" s="32" t="str">
        <f>IF(I18=0,"",$C$10)</f>
        <v/>
      </c>
      <c r="J23" s="50" t="str">
        <f>IF(K18=0," ","Worker's Comp")</f>
        <v xml:space="preserve"> </v>
      </c>
      <c r="K23" s="32" t="str">
        <f>IF(K18=0,"",$C$10)</f>
        <v/>
      </c>
    </row>
    <row r="24" spans="2:11" x14ac:dyDescent="0.35">
      <c r="B24" s="50" t="str">
        <f>IF(C18=0," ","Unemployment")</f>
        <v xml:space="preserve"> </v>
      </c>
      <c r="C24" s="32" t="str">
        <f>IF(C18=0,"",$C$11)</f>
        <v/>
      </c>
      <c r="D24" s="50" t="str">
        <f>IF(E18=0," ","Unemployment")</f>
        <v xml:space="preserve"> </v>
      </c>
      <c r="E24" s="32" t="str">
        <f>IF(E18=0,"",$C$11)</f>
        <v/>
      </c>
      <c r="F24" s="50" t="str">
        <f>IF(G18=0," ","Unemployment")</f>
        <v xml:space="preserve"> </v>
      </c>
      <c r="G24" s="32" t="str">
        <f>IF(G18=0,"",$C$11)</f>
        <v/>
      </c>
      <c r="H24" s="50" t="str">
        <f>IF(I18=0," ","Unemployment")</f>
        <v xml:space="preserve"> </v>
      </c>
      <c r="I24" s="32" t="str">
        <f>IF(I18=0,"",$C$11)</f>
        <v/>
      </c>
      <c r="J24" s="50" t="str">
        <f>IF(K18=0," ","Unemployment")</f>
        <v xml:space="preserve"> </v>
      </c>
      <c r="K24" s="32" t="str">
        <f>IF(K18=0,"",$C$11)</f>
        <v/>
      </c>
    </row>
    <row r="25" spans="2:11" x14ac:dyDescent="0.35">
      <c r="B25" s="64"/>
      <c r="C25" s="27"/>
      <c r="D25" s="64"/>
      <c r="E25" s="27"/>
      <c r="F25" s="64"/>
      <c r="G25" s="27"/>
      <c r="H25" s="64"/>
      <c r="I25" s="27"/>
      <c r="J25" s="64"/>
      <c r="K25" s="27"/>
    </row>
    <row r="26" spans="2:11" x14ac:dyDescent="0.35">
      <c r="B26" s="64"/>
      <c r="C26" s="27"/>
      <c r="D26" s="64"/>
      <c r="E26" s="27"/>
      <c r="F26" s="64"/>
      <c r="G26" s="27"/>
      <c r="H26" s="64"/>
      <c r="I26" s="27"/>
      <c r="J26" s="64"/>
      <c r="K26" s="27"/>
    </row>
    <row r="27" spans="2:11" x14ac:dyDescent="0.35">
      <c r="B27" s="64"/>
      <c r="C27" s="27"/>
      <c r="D27" s="64"/>
      <c r="E27" s="27"/>
      <c r="F27" s="64"/>
      <c r="G27" s="27"/>
      <c r="H27" s="64"/>
      <c r="I27" s="27"/>
      <c r="J27" s="64"/>
      <c r="K27" s="27"/>
    </row>
    <row r="28" spans="2:11" x14ac:dyDescent="0.35">
      <c r="B28" s="64"/>
      <c r="C28" s="27"/>
      <c r="D28" s="64"/>
      <c r="E28" s="27"/>
      <c r="F28" s="64"/>
      <c r="G28" s="27"/>
      <c r="H28" s="64"/>
      <c r="I28" s="27"/>
      <c r="J28" s="64"/>
      <c r="K28" s="27"/>
    </row>
    <row r="29" spans="2:11" x14ac:dyDescent="0.35">
      <c r="B29" s="64"/>
      <c r="C29" s="27"/>
      <c r="D29" s="39"/>
      <c r="E29" s="40"/>
      <c r="F29" s="39"/>
      <c r="G29" s="40"/>
      <c r="H29" s="39"/>
      <c r="I29" s="40"/>
      <c r="J29" s="39"/>
      <c r="K29" s="40"/>
    </row>
    <row r="30" spans="2:11" ht="5.15" customHeight="1" x14ac:dyDescent="0.35"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2:11" ht="5.15" customHeight="1" x14ac:dyDescent="0.35"/>
    <row r="32" spans="2:11" x14ac:dyDescent="0.35">
      <c r="B32" s="13" t="s">
        <v>51</v>
      </c>
      <c r="C32" s="15"/>
      <c r="D32" s="13" t="s">
        <v>52</v>
      </c>
      <c r="E32" s="15"/>
      <c r="F32" s="13" t="s">
        <v>53</v>
      </c>
      <c r="G32" s="15"/>
      <c r="H32" s="13" t="s">
        <v>54</v>
      </c>
      <c r="I32" s="15"/>
      <c r="J32" s="13" t="s">
        <v>55</v>
      </c>
      <c r="K32" s="15"/>
    </row>
    <row r="33" spans="2:11" ht="15" thickBot="1" x14ac:dyDescent="0.4">
      <c r="B33" s="37" t="s">
        <v>67</v>
      </c>
      <c r="D33" s="37" t="s">
        <v>67</v>
      </c>
      <c r="F33" s="37" t="s">
        <v>67</v>
      </c>
      <c r="H33" s="37" t="s">
        <v>67</v>
      </c>
      <c r="J33" s="37" t="s">
        <v>67</v>
      </c>
    </row>
    <row r="34" spans="2:11" x14ac:dyDescent="0.35">
      <c r="B34" s="46" t="s">
        <v>59</v>
      </c>
      <c r="C34" s="22"/>
      <c r="D34" s="46" t="s">
        <v>59</v>
      </c>
      <c r="E34" s="22"/>
      <c r="F34" s="46" t="s">
        <v>59</v>
      </c>
      <c r="G34" s="22"/>
      <c r="H34" s="46" t="s">
        <v>59</v>
      </c>
      <c r="I34" s="22"/>
      <c r="J34" s="46" t="s">
        <v>59</v>
      </c>
      <c r="K34" s="22"/>
    </row>
    <row r="35" spans="2:11" ht="15" thickBot="1" x14ac:dyDescent="0.4">
      <c r="B35" s="47" t="s">
        <v>63</v>
      </c>
      <c r="C35" s="48" t="s">
        <v>41</v>
      </c>
      <c r="D35" s="47" t="s">
        <v>63</v>
      </c>
      <c r="E35" s="48" t="s">
        <v>41</v>
      </c>
      <c r="F35" s="47" t="s">
        <v>63</v>
      </c>
      <c r="G35" s="48" t="s">
        <v>41</v>
      </c>
      <c r="H35" s="47" t="s">
        <v>63</v>
      </c>
      <c r="I35" s="48" t="s">
        <v>41</v>
      </c>
      <c r="J35" s="47" t="s">
        <v>63</v>
      </c>
      <c r="K35" s="48" t="s">
        <v>41</v>
      </c>
    </row>
    <row r="36" spans="2:11" x14ac:dyDescent="0.35">
      <c r="B36" s="49" t="str">
        <f>IF(C34=0," ","Sick Leave Oregon")</f>
        <v xml:space="preserve"> </v>
      </c>
      <c r="C36" s="29" t="str">
        <f>IF(C34=0," ",3.33%)</f>
        <v xml:space="preserve"> </v>
      </c>
      <c r="D36" s="49" t="str">
        <f>IF(E34=0," ","Sick Leave Oregon")</f>
        <v xml:space="preserve"> </v>
      </c>
      <c r="E36" s="29" t="str">
        <f>IF(E34=0," ",3.33%)</f>
        <v xml:space="preserve"> </v>
      </c>
      <c r="F36" s="49" t="str">
        <f>IF(G34=0," ","Sick Leave Oregon")</f>
        <v xml:space="preserve"> </v>
      </c>
      <c r="G36" s="29" t="str">
        <f>IF(G34=0," ",3.33%)</f>
        <v xml:space="preserve"> </v>
      </c>
      <c r="H36" s="49" t="str">
        <f>IF(I34=0," ","Sick Leave Oregon")</f>
        <v xml:space="preserve"> </v>
      </c>
      <c r="I36" s="29" t="str">
        <f>IF(I34=0," ",3.33%)</f>
        <v xml:space="preserve"> </v>
      </c>
      <c r="J36" s="49" t="str">
        <f>IF(K34=0," ","Sick Leave Oregon")</f>
        <v xml:space="preserve"> </v>
      </c>
      <c r="K36" s="29" t="str">
        <f>IF(K34=0," ",3.33%)</f>
        <v xml:space="preserve"> </v>
      </c>
    </row>
    <row r="37" spans="2:11" x14ac:dyDescent="0.35">
      <c r="B37" s="50" t="str">
        <f>IF(C34=0," ","Paid Leave Oregon")</f>
        <v xml:space="preserve"> </v>
      </c>
      <c r="C37" s="32" t="str">
        <f>IF(C34=0," ",0.004)</f>
        <v xml:space="preserve"> </v>
      </c>
      <c r="D37" s="50" t="str">
        <f>IF(E34=0," ","Paid Leave Oregon")</f>
        <v xml:space="preserve"> </v>
      </c>
      <c r="E37" s="32" t="str">
        <f>IF(E34=0," ",0.004)</f>
        <v xml:space="preserve"> </v>
      </c>
      <c r="F37" s="50" t="str">
        <f>IF(G34=0," ","Paid Leave Oregon")</f>
        <v xml:space="preserve"> </v>
      </c>
      <c r="G37" s="32" t="str">
        <f>IF(G34=0," ",0.004)</f>
        <v xml:space="preserve"> </v>
      </c>
      <c r="H37" s="50" t="str">
        <f>IF(I34=0," ","Paid Leave Oregon")</f>
        <v xml:space="preserve"> </v>
      </c>
      <c r="I37" s="32" t="str">
        <f>IF(I34=0," ",0.004)</f>
        <v xml:space="preserve"> </v>
      </c>
      <c r="J37" s="50" t="str">
        <f>IF(K34=0," ","Paid Leave Oregon")</f>
        <v xml:space="preserve"> </v>
      </c>
      <c r="K37" s="32" t="str">
        <f>IF(K34=0," ",0.004)</f>
        <v xml:space="preserve"> </v>
      </c>
    </row>
    <row r="38" spans="2:11" x14ac:dyDescent="0.35">
      <c r="B38" s="50" t="str">
        <f>IF(C34=0," ","FICA")</f>
        <v xml:space="preserve"> </v>
      </c>
      <c r="C38" s="32" t="str">
        <f>IF(C34=0," ",0.0765)</f>
        <v xml:space="preserve"> </v>
      </c>
      <c r="D38" s="50" t="str">
        <f>IF(E34=0," ","FICA")</f>
        <v xml:space="preserve"> </v>
      </c>
      <c r="E38" s="32" t="str">
        <f>IF(E34=0," ",0.0765)</f>
        <v xml:space="preserve"> </v>
      </c>
      <c r="F38" s="50" t="str">
        <f>IF(G34=0," ","FICA")</f>
        <v xml:space="preserve"> </v>
      </c>
      <c r="G38" s="32" t="str">
        <f>IF(G34=0," ",0.0765)</f>
        <v xml:space="preserve"> </v>
      </c>
      <c r="H38" s="50" t="str">
        <f>IF(I34=0," ","FICA")</f>
        <v xml:space="preserve"> </v>
      </c>
      <c r="I38" s="32" t="str">
        <f>IF(I34=0," ",0.0765)</f>
        <v xml:space="preserve"> </v>
      </c>
      <c r="J38" s="50" t="str">
        <f>IF(K34=0," ","FICA")</f>
        <v xml:space="preserve"> </v>
      </c>
      <c r="K38" s="32" t="str">
        <f>IF(K34=0," ",0.0765)</f>
        <v xml:space="preserve"> </v>
      </c>
    </row>
    <row r="39" spans="2:11" x14ac:dyDescent="0.35">
      <c r="B39" s="50" t="str">
        <f>IF(C34=0," ","Worker's Comp")</f>
        <v xml:space="preserve"> </v>
      </c>
      <c r="C39" s="32" t="str">
        <f>IF(C34=0,"",$C$10)</f>
        <v/>
      </c>
      <c r="D39" s="50" t="str">
        <f>IF(E34=0," ","Worker's Comp")</f>
        <v xml:space="preserve"> </v>
      </c>
      <c r="E39" s="32" t="str">
        <f>IF(E34=0,"",$C$10)</f>
        <v/>
      </c>
      <c r="F39" s="50" t="str">
        <f>IF(G34=0," ","Worker's Comp")</f>
        <v xml:space="preserve"> </v>
      </c>
      <c r="G39" s="32" t="str">
        <f>IF(G34=0,"",$C$10)</f>
        <v/>
      </c>
      <c r="H39" s="50" t="str">
        <f>IF(I34=0," ","Worker's Comp")</f>
        <v xml:space="preserve"> </v>
      </c>
      <c r="I39" s="32" t="str">
        <f>IF(I34=0,"",$C$10)</f>
        <v/>
      </c>
      <c r="J39" s="50" t="str">
        <f>IF(K34=0," ","Worker's Comp")</f>
        <v xml:space="preserve"> </v>
      </c>
      <c r="K39" s="32" t="str">
        <f>IF(K34=0,"",$C$10)</f>
        <v/>
      </c>
    </row>
    <row r="40" spans="2:11" x14ac:dyDescent="0.35">
      <c r="B40" s="50" t="str">
        <f>IF(C34=0," ","Unemployment")</f>
        <v xml:space="preserve"> </v>
      </c>
      <c r="C40" s="32" t="str">
        <f>IF(C34=0,"",$C$11)</f>
        <v/>
      </c>
      <c r="D40" s="50" t="str">
        <f>IF(E34=0," ","Unemployment")</f>
        <v xml:space="preserve"> </v>
      </c>
      <c r="E40" s="32" t="str">
        <f>IF(E34=0,"",$C$11)</f>
        <v/>
      </c>
      <c r="F40" s="50" t="str">
        <f>IF(G34=0," ","Unemployment")</f>
        <v xml:space="preserve"> </v>
      </c>
      <c r="G40" s="32" t="str">
        <f>IF(G34=0,"",$C$11)</f>
        <v/>
      </c>
      <c r="H40" s="50" t="str">
        <f>IF(I34=0," ","Unemployment")</f>
        <v xml:space="preserve"> </v>
      </c>
      <c r="I40" s="32" t="str">
        <f>IF(I34=0,"",$C$11)</f>
        <v/>
      </c>
      <c r="J40" s="50" t="str">
        <f>IF(K34=0," ","Unemployment")</f>
        <v xml:space="preserve"> </v>
      </c>
      <c r="K40" s="32" t="str">
        <f>IF(K34=0,"",$C$11)</f>
        <v/>
      </c>
    </row>
    <row r="41" spans="2:11" x14ac:dyDescent="0.35">
      <c r="B41" s="39"/>
      <c r="C41" s="40"/>
      <c r="D41" s="39"/>
      <c r="E41" s="40"/>
      <c r="F41" s="39"/>
      <c r="G41" s="40"/>
      <c r="H41" s="39"/>
      <c r="I41" s="40"/>
      <c r="J41" s="39"/>
      <c r="K41" s="40"/>
    </row>
    <row r="42" spans="2:11" x14ac:dyDescent="0.35">
      <c r="B42" s="39"/>
      <c r="C42" s="40"/>
      <c r="D42" s="39"/>
      <c r="E42" s="40"/>
      <c r="F42" s="39"/>
      <c r="G42" s="40"/>
      <c r="H42" s="39"/>
      <c r="I42" s="40"/>
      <c r="J42" s="39"/>
      <c r="K42" s="40"/>
    </row>
    <row r="43" spans="2:11" x14ac:dyDescent="0.35">
      <c r="B43" s="39"/>
      <c r="C43" s="40"/>
      <c r="D43" s="39"/>
      <c r="E43" s="40"/>
      <c r="F43" s="39"/>
      <c r="G43" s="40"/>
      <c r="H43" s="39"/>
      <c r="I43" s="40"/>
      <c r="J43" s="39"/>
      <c r="K43" s="40"/>
    </row>
    <row r="44" spans="2:11" x14ac:dyDescent="0.35">
      <c r="B44" s="39"/>
      <c r="C44" s="40"/>
      <c r="D44" s="39"/>
      <c r="E44" s="40"/>
      <c r="F44" s="39"/>
      <c r="G44" s="40"/>
      <c r="H44" s="39"/>
      <c r="I44" s="40"/>
      <c r="J44" s="39"/>
      <c r="K44" s="40"/>
    </row>
    <row r="45" spans="2:11" ht="15" thickBot="1" x14ac:dyDescent="0.4">
      <c r="B45" s="41"/>
      <c r="C45" s="42"/>
      <c r="D45" s="41"/>
      <c r="E45" s="42"/>
      <c r="F45" s="41"/>
      <c r="G45" s="42"/>
      <c r="H45" s="41"/>
      <c r="I45" s="42"/>
      <c r="J45" s="41"/>
      <c r="K45" s="42"/>
    </row>
    <row r="46" spans="2:11" ht="5.15" customHeight="1" x14ac:dyDescent="0.35"/>
    <row r="47" spans="2:11" ht="5.15" customHeight="1" x14ac:dyDescent="0.35"/>
    <row r="48" spans="2:11" x14ac:dyDescent="0.35">
      <c r="B48" s="13" t="s">
        <v>86</v>
      </c>
      <c r="C48" s="15"/>
      <c r="D48" s="13" t="s">
        <v>87</v>
      </c>
      <c r="E48" s="15"/>
      <c r="F48" s="13" t="s">
        <v>88</v>
      </c>
      <c r="G48" s="15"/>
      <c r="H48" s="13" t="s">
        <v>89</v>
      </c>
      <c r="I48" s="15"/>
      <c r="J48" s="13" t="s">
        <v>90</v>
      </c>
      <c r="K48" s="15"/>
    </row>
    <row r="49" spans="2:11" ht="15" thickBot="1" x14ac:dyDescent="0.4">
      <c r="B49" s="37" t="s">
        <v>67</v>
      </c>
      <c r="D49" s="37" t="s">
        <v>67</v>
      </c>
      <c r="F49" s="37" t="s">
        <v>67</v>
      </c>
      <c r="H49" s="37" t="s">
        <v>67</v>
      </c>
      <c r="J49" s="37" t="s">
        <v>67</v>
      </c>
    </row>
    <row r="50" spans="2:11" x14ac:dyDescent="0.35">
      <c r="B50" s="46" t="s">
        <v>59</v>
      </c>
      <c r="C50" s="22"/>
      <c r="D50" s="46" t="s">
        <v>59</v>
      </c>
      <c r="E50" s="22"/>
      <c r="F50" s="46" t="s">
        <v>59</v>
      </c>
      <c r="G50" s="22"/>
      <c r="H50" s="46" t="s">
        <v>59</v>
      </c>
      <c r="I50" s="22"/>
      <c r="J50" s="46" t="s">
        <v>59</v>
      </c>
      <c r="K50" s="22"/>
    </row>
    <row r="51" spans="2:11" ht="15" thickBot="1" x14ac:dyDescent="0.4">
      <c r="B51" s="47" t="s">
        <v>63</v>
      </c>
      <c r="C51" s="48" t="s">
        <v>41</v>
      </c>
      <c r="D51" s="47" t="s">
        <v>63</v>
      </c>
      <c r="E51" s="48" t="s">
        <v>41</v>
      </c>
      <c r="F51" s="47" t="s">
        <v>63</v>
      </c>
      <c r="G51" s="48" t="s">
        <v>41</v>
      </c>
      <c r="H51" s="47" t="s">
        <v>63</v>
      </c>
      <c r="I51" s="48" t="s">
        <v>41</v>
      </c>
      <c r="J51" s="47" t="s">
        <v>63</v>
      </c>
      <c r="K51" s="48" t="s">
        <v>41</v>
      </c>
    </row>
    <row r="52" spans="2:11" x14ac:dyDescent="0.35">
      <c r="B52" s="49" t="str">
        <f>IF(C50=0," ","Sick Leave Oregon")</f>
        <v xml:space="preserve"> </v>
      </c>
      <c r="C52" s="29" t="str">
        <f>IF(C50=0," ",3.33%)</f>
        <v xml:space="preserve"> </v>
      </c>
      <c r="D52" s="52" t="str">
        <f>IF(E50=0," ","Sick Leave Oregon")</f>
        <v xml:space="preserve"> </v>
      </c>
      <c r="E52" s="29" t="str">
        <f>IF(E50=0," ",3.33%)</f>
        <v xml:space="preserve"> </v>
      </c>
      <c r="F52" s="49" t="str">
        <f>IF(G50=0," ","Sick Leave Oregon")</f>
        <v xml:space="preserve"> </v>
      </c>
      <c r="G52" s="29" t="str">
        <f>IF(G50=0," ",3.33%)</f>
        <v xml:space="preserve"> </v>
      </c>
      <c r="H52" s="49" t="str">
        <f>IF(I50=0," ","Sick Leave Oregon")</f>
        <v xml:space="preserve"> </v>
      </c>
      <c r="I52" s="29" t="str">
        <f>IF(I50=0," ",3.33%)</f>
        <v xml:space="preserve"> </v>
      </c>
      <c r="J52" s="49" t="str">
        <f>IF(K50=0," ","Sick Leave Oregon")</f>
        <v xml:space="preserve"> </v>
      </c>
      <c r="K52" s="29" t="str">
        <f>IF(K50=0," ",3.33%)</f>
        <v xml:space="preserve"> </v>
      </c>
    </row>
    <row r="53" spans="2:11" x14ac:dyDescent="0.35">
      <c r="B53" s="50" t="str">
        <f>IF(C50=0," ","Paid Leave Oregon")</f>
        <v xml:space="preserve"> </v>
      </c>
      <c r="C53" s="32" t="str">
        <f>IF(C50=0," ",0.004)</f>
        <v xml:space="preserve"> </v>
      </c>
      <c r="D53" s="53" t="str">
        <f>IF(E50=0," ","Paid Leave Oregon")</f>
        <v xml:space="preserve"> </v>
      </c>
      <c r="E53" s="32" t="str">
        <f>IF(E50=0," ",0.004)</f>
        <v xml:space="preserve"> </v>
      </c>
      <c r="F53" s="50" t="str">
        <f>IF(G50=0," ","Paid Leave Oregon")</f>
        <v xml:space="preserve"> </v>
      </c>
      <c r="G53" s="32" t="str">
        <f>IF(G50=0," ",0.004)</f>
        <v xml:space="preserve"> </v>
      </c>
      <c r="H53" s="50" t="str">
        <f>IF(I50=0," ","Paid Leave Oregon")</f>
        <v xml:space="preserve"> </v>
      </c>
      <c r="I53" s="32" t="str">
        <f>IF(I50=0," ",0.004)</f>
        <v xml:space="preserve"> </v>
      </c>
      <c r="J53" s="50" t="str">
        <f>IF(K50=0," ","Paid Leave Oregon")</f>
        <v xml:space="preserve"> </v>
      </c>
      <c r="K53" s="32" t="str">
        <f>IF(K50=0," ",0.004)</f>
        <v xml:space="preserve"> </v>
      </c>
    </row>
    <row r="54" spans="2:11" x14ac:dyDescent="0.35">
      <c r="B54" s="50" t="str">
        <f>IF(C50=0," ","FICA")</f>
        <v xml:space="preserve"> </v>
      </c>
      <c r="C54" s="32" t="str">
        <f>IF(C50=0," ",0.0765)</f>
        <v xml:space="preserve"> </v>
      </c>
      <c r="D54" s="50" t="str">
        <f>IF(E50=0," ","FICA")</f>
        <v xml:space="preserve"> </v>
      </c>
      <c r="E54" s="32" t="str">
        <f>IF(E50=0," ",0.0765)</f>
        <v xml:space="preserve"> </v>
      </c>
      <c r="F54" s="50" t="str">
        <f>IF(G50=0," ","FICA")</f>
        <v xml:space="preserve"> </v>
      </c>
      <c r="G54" s="32" t="str">
        <f>IF(G50=0," ",0.0765)</f>
        <v xml:space="preserve"> </v>
      </c>
      <c r="H54" s="50" t="str">
        <f>IF(I50=0," ","FICA")</f>
        <v xml:space="preserve"> </v>
      </c>
      <c r="I54" s="32" t="str">
        <f>IF(I50=0," ",0.0765)</f>
        <v xml:space="preserve"> </v>
      </c>
      <c r="J54" s="50" t="str">
        <f>IF(K50=0," ","FICA")</f>
        <v xml:space="preserve"> </v>
      </c>
      <c r="K54" s="32" t="str">
        <f>IF(K50=0," ",0.0765)</f>
        <v xml:space="preserve"> </v>
      </c>
    </row>
    <row r="55" spans="2:11" x14ac:dyDescent="0.35">
      <c r="B55" s="50" t="str">
        <f>IF(C50=0," ","Worker's Comp")</f>
        <v xml:space="preserve"> </v>
      </c>
      <c r="C55" s="32" t="str">
        <f>IF(C50=0,"",$C$10)</f>
        <v/>
      </c>
      <c r="D55" s="50" t="str">
        <f>IF(E50=0," ","Worker's Comp")</f>
        <v xml:space="preserve"> </v>
      </c>
      <c r="E55" s="32" t="str">
        <f>IF(E50=0,"",$C$10)</f>
        <v/>
      </c>
      <c r="F55" s="50" t="str">
        <f>IF(G50=0," ","Worker's Comp")</f>
        <v xml:space="preserve"> </v>
      </c>
      <c r="G55" s="32" t="str">
        <f>IF(G50=0,"",$C$10)</f>
        <v/>
      </c>
      <c r="H55" s="50" t="str">
        <f>IF(I50=0," ","Worker's Comp")</f>
        <v xml:space="preserve"> </v>
      </c>
      <c r="I55" s="32" t="str">
        <f>IF(I50=0,"",$C$10)</f>
        <v/>
      </c>
      <c r="J55" s="50" t="str">
        <f>IF(K50=0," ","Worker's Comp")</f>
        <v xml:space="preserve"> </v>
      </c>
      <c r="K55" s="32" t="str">
        <f>IF(K50=0,"",$C$10)</f>
        <v/>
      </c>
    </row>
    <row r="56" spans="2:11" x14ac:dyDescent="0.35">
      <c r="B56" s="50" t="str">
        <f>IF(C50=0," ","Unemployment")</f>
        <v xml:space="preserve"> </v>
      </c>
      <c r="C56" s="32" t="str">
        <f>IF(C50=0,"",$C$11)</f>
        <v/>
      </c>
      <c r="D56" s="50" t="str">
        <f>IF(E50=0," ","Unemployment")</f>
        <v xml:space="preserve"> </v>
      </c>
      <c r="E56" s="32" t="str">
        <f>IF(E50=0,"",$C$11)</f>
        <v/>
      </c>
      <c r="F56" s="50" t="str">
        <f>IF(G50=0," ","Unemployment")</f>
        <v xml:space="preserve"> </v>
      </c>
      <c r="G56" s="32" t="str">
        <f>IF(G50=0,"",$C$11)</f>
        <v/>
      </c>
      <c r="H56" s="50" t="str">
        <f>IF(I50=0," ","Unemployment")</f>
        <v xml:space="preserve"> </v>
      </c>
      <c r="I56" s="32" t="str">
        <f>IF(I50=0,"",$C$11)</f>
        <v/>
      </c>
      <c r="J56" s="50" t="str">
        <f>IF(K50=0," ","Unemployment")</f>
        <v xml:space="preserve"> </v>
      </c>
      <c r="K56" s="32" t="str">
        <f>IF(K50=0,"",$C$11)</f>
        <v/>
      </c>
    </row>
    <row r="57" spans="2:11" x14ac:dyDescent="0.35">
      <c r="B57" s="39"/>
      <c r="C57" s="40"/>
      <c r="D57" s="39"/>
      <c r="E57" s="40"/>
      <c r="F57" s="39"/>
      <c r="G57" s="40"/>
      <c r="H57" s="39"/>
      <c r="I57" s="40"/>
      <c r="J57" s="39"/>
      <c r="K57" s="40"/>
    </row>
    <row r="58" spans="2:11" x14ac:dyDescent="0.35">
      <c r="B58" s="39"/>
      <c r="C58" s="40"/>
      <c r="D58" s="39"/>
      <c r="E58" s="40"/>
      <c r="F58" s="39"/>
      <c r="G58" s="40"/>
      <c r="H58" s="39"/>
      <c r="I58" s="40"/>
      <c r="J58" s="39"/>
      <c r="K58" s="40"/>
    </row>
    <row r="59" spans="2:11" x14ac:dyDescent="0.35">
      <c r="B59" s="39"/>
      <c r="C59" s="40"/>
      <c r="D59" s="39"/>
      <c r="E59" s="40"/>
      <c r="F59" s="39"/>
      <c r="G59" s="40"/>
      <c r="H59" s="39"/>
      <c r="I59" s="40"/>
      <c r="J59" s="39"/>
      <c r="K59" s="40"/>
    </row>
    <row r="60" spans="2:11" x14ac:dyDescent="0.35">
      <c r="B60" s="39"/>
      <c r="C60" s="40"/>
      <c r="D60" s="43"/>
      <c r="E60" s="40"/>
      <c r="F60" s="39"/>
      <c r="G60" s="40"/>
      <c r="H60" s="39"/>
      <c r="I60" s="40"/>
      <c r="J60" s="39"/>
      <c r="K60" s="40"/>
    </row>
    <row r="61" spans="2:11" ht="15" thickBot="1" x14ac:dyDescent="0.4">
      <c r="B61" s="41"/>
      <c r="C61" s="42"/>
      <c r="D61" s="41"/>
      <c r="E61" s="42"/>
      <c r="F61" s="41"/>
      <c r="G61" s="42"/>
      <c r="H61" s="41"/>
      <c r="I61" s="42"/>
      <c r="J61" s="41"/>
      <c r="K61" s="42"/>
    </row>
    <row r="62" spans="2:11" x14ac:dyDescent="0.35">
      <c r="B62" s="13" t="s">
        <v>112</v>
      </c>
      <c r="C62" s="15"/>
      <c r="D62" s="13" t="s">
        <v>113</v>
      </c>
      <c r="E62" s="15"/>
      <c r="F62" s="13" t="s">
        <v>114</v>
      </c>
      <c r="G62" s="15"/>
      <c r="H62" s="13" t="s">
        <v>115</v>
      </c>
      <c r="I62" s="15"/>
      <c r="J62" s="13" t="s">
        <v>116</v>
      </c>
      <c r="K62" s="15"/>
    </row>
    <row r="63" spans="2:11" ht="15" thickBot="1" x14ac:dyDescent="0.4">
      <c r="B63" s="37" t="s">
        <v>67</v>
      </c>
      <c r="D63" s="37" t="s">
        <v>67</v>
      </c>
      <c r="F63" s="37" t="s">
        <v>67</v>
      </c>
      <c r="H63" s="37" t="s">
        <v>67</v>
      </c>
      <c r="J63" s="37" t="s">
        <v>67</v>
      </c>
    </row>
    <row r="64" spans="2:11" x14ac:dyDescent="0.35">
      <c r="B64" s="46" t="s">
        <v>59</v>
      </c>
      <c r="C64" s="22"/>
      <c r="D64" s="46" t="s">
        <v>59</v>
      </c>
      <c r="E64" s="22"/>
      <c r="F64" s="46" t="s">
        <v>59</v>
      </c>
      <c r="G64" s="22"/>
      <c r="H64" s="46" t="s">
        <v>59</v>
      </c>
      <c r="I64" s="22"/>
      <c r="J64" s="46" t="s">
        <v>59</v>
      </c>
      <c r="K64" s="22"/>
    </row>
    <row r="65" spans="2:11" ht="15" thickBot="1" x14ac:dyDescent="0.4">
      <c r="B65" s="47" t="s">
        <v>63</v>
      </c>
      <c r="C65" s="48" t="s">
        <v>41</v>
      </c>
      <c r="D65" s="47" t="s">
        <v>63</v>
      </c>
      <c r="E65" s="48" t="s">
        <v>41</v>
      </c>
      <c r="F65" s="47" t="s">
        <v>63</v>
      </c>
      <c r="G65" s="48" t="s">
        <v>41</v>
      </c>
      <c r="H65" s="47" t="s">
        <v>63</v>
      </c>
      <c r="I65" s="48" t="s">
        <v>41</v>
      </c>
      <c r="J65" s="47" t="s">
        <v>63</v>
      </c>
      <c r="K65" s="48" t="s">
        <v>41</v>
      </c>
    </row>
    <row r="66" spans="2:11" x14ac:dyDescent="0.35">
      <c r="B66" s="49" t="str">
        <f>IF(C64=0," ","Sick Leave Oregon")</f>
        <v xml:space="preserve"> </v>
      </c>
      <c r="C66" s="29" t="str">
        <f>IF(C64=0," ",3.33%)</f>
        <v xml:space="preserve"> </v>
      </c>
      <c r="D66" s="49" t="str">
        <f>IF(E64=0," ","Sick Leave Oregon")</f>
        <v xml:space="preserve"> </v>
      </c>
      <c r="E66" s="29" t="str">
        <f>IF(E64=0," ",3.33%)</f>
        <v xml:space="preserve"> </v>
      </c>
      <c r="F66" s="49" t="str">
        <f>IF(G64=0," ","Sick Leave Oregon")</f>
        <v xml:space="preserve"> </v>
      </c>
      <c r="G66" s="29" t="str">
        <f>IF(G64=0," ",3.33%)</f>
        <v xml:space="preserve"> </v>
      </c>
      <c r="H66" s="49" t="str">
        <f>IF(I64=0," ","Sick Leave Oregon")</f>
        <v xml:space="preserve"> </v>
      </c>
      <c r="I66" s="29" t="str">
        <f>IF(I64=0," ",3.33%)</f>
        <v xml:space="preserve"> </v>
      </c>
      <c r="J66" s="49" t="str">
        <f>IF(K64=0," ","Sick Leave Oregon")</f>
        <v xml:space="preserve"> </v>
      </c>
      <c r="K66" s="29" t="str">
        <f>IF(K64=0," ",3.33%)</f>
        <v xml:space="preserve"> </v>
      </c>
    </row>
    <row r="67" spans="2:11" x14ac:dyDescent="0.35">
      <c r="B67" s="50" t="str">
        <f>IF(C64=0," ","Paid Leave Oregon")</f>
        <v xml:space="preserve"> </v>
      </c>
      <c r="C67" s="32" t="str">
        <f>IF(C64=0," ",0.004)</f>
        <v xml:space="preserve"> </v>
      </c>
      <c r="D67" s="50" t="str">
        <f>IF(E64=0," ","Paid Leave Oregon")</f>
        <v xml:space="preserve"> </v>
      </c>
      <c r="E67" s="32" t="str">
        <f>IF(E64=0," ",0.004)</f>
        <v xml:space="preserve"> </v>
      </c>
      <c r="F67" s="50" t="str">
        <f>IF(G64=0," ","Paid Leave Oregon")</f>
        <v xml:space="preserve"> </v>
      </c>
      <c r="G67" s="32" t="str">
        <f>IF(G64=0," ",0.004)</f>
        <v xml:space="preserve"> </v>
      </c>
      <c r="H67" s="50" t="str">
        <f>IF(I64=0," ","Paid Leave Oregon")</f>
        <v xml:space="preserve"> </v>
      </c>
      <c r="I67" s="32" t="str">
        <f>IF(I64=0," ",0.004)</f>
        <v xml:space="preserve"> </v>
      </c>
      <c r="J67" s="50" t="str">
        <f>IF(K64=0," ","Paid Leave Oregon")</f>
        <v xml:space="preserve"> </v>
      </c>
      <c r="K67" s="32" t="str">
        <f>IF(K64=0," ",0.004)</f>
        <v xml:space="preserve"> </v>
      </c>
    </row>
    <row r="68" spans="2:11" x14ac:dyDescent="0.35">
      <c r="B68" s="50" t="str">
        <f>IF(C64=0," ","FICA")</f>
        <v xml:space="preserve"> </v>
      </c>
      <c r="C68" s="32" t="str">
        <f>IF(C64=0," ",0.0765)</f>
        <v xml:space="preserve"> </v>
      </c>
      <c r="D68" s="50" t="str">
        <f>IF(E64=0," ","FICA")</f>
        <v xml:space="preserve"> </v>
      </c>
      <c r="E68" s="32" t="str">
        <f>IF(E64=0," ",0.0765)</f>
        <v xml:space="preserve"> </v>
      </c>
      <c r="F68" s="50" t="str">
        <f>IF(G64=0," ","FICA")</f>
        <v xml:space="preserve"> </v>
      </c>
      <c r="G68" s="32" t="str">
        <f>IF(G64=0," ",0.0765)</f>
        <v xml:space="preserve"> </v>
      </c>
      <c r="H68" s="50" t="str">
        <f>IF(I64=0," ","FICA")</f>
        <v xml:space="preserve"> </v>
      </c>
      <c r="I68" s="32" t="str">
        <f>IF(I64=0," ",0.0765)</f>
        <v xml:space="preserve"> </v>
      </c>
      <c r="J68" s="50" t="str">
        <f>IF(K64=0," ","FICA")</f>
        <v xml:space="preserve"> </v>
      </c>
      <c r="K68" s="32" t="str">
        <f>IF(K64=0," ",0.0765)</f>
        <v xml:space="preserve"> </v>
      </c>
    </row>
    <row r="69" spans="2:11" x14ac:dyDescent="0.35">
      <c r="B69" s="50" t="str">
        <f>IF(C64=0," ","Worker's Comp")</f>
        <v xml:space="preserve"> </v>
      </c>
      <c r="C69" s="32" t="str">
        <f>IF(C64=0,"",$C$10)</f>
        <v/>
      </c>
      <c r="D69" s="50" t="str">
        <f>IF(E64=0," ","Worker's Comp")</f>
        <v xml:space="preserve"> </v>
      </c>
      <c r="E69" s="32" t="str">
        <f>IF(E64=0,"",$C$10)</f>
        <v/>
      </c>
      <c r="F69" s="50" t="str">
        <f>IF(G64=0," ","Worker's Comp")</f>
        <v xml:space="preserve"> </v>
      </c>
      <c r="G69" s="32" t="str">
        <f>IF(G64=0,"",$C$10)</f>
        <v/>
      </c>
      <c r="H69" s="50" t="str">
        <f>IF(I64=0," ","Worker's Comp")</f>
        <v xml:space="preserve"> </v>
      </c>
      <c r="I69" s="32" t="str">
        <f>IF(I64=0,"",$C$10)</f>
        <v/>
      </c>
      <c r="J69" s="50" t="str">
        <f>IF(K64=0," ","Worker's Comp")</f>
        <v xml:space="preserve"> </v>
      </c>
      <c r="K69" s="32" t="str">
        <f>IF(K64=0,"",$C$10)</f>
        <v/>
      </c>
    </row>
    <row r="70" spans="2:11" x14ac:dyDescent="0.35">
      <c r="B70" s="50" t="str">
        <f>IF(C64=0," ","Unemployment")</f>
        <v xml:space="preserve"> </v>
      </c>
      <c r="C70" s="32" t="str">
        <f>IF(C64=0,"",$C$11)</f>
        <v/>
      </c>
      <c r="D70" s="50" t="str">
        <f>IF(E64=0," ","Unemployment")</f>
        <v xml:space="preserve"> </v>
      </c>
      <c r="E70" s="32" t="str">
        <f>IF(E64=0,"",$C$11)</f>
        <v/>
      </c>
      <c r="F70" s="50" t="str">
        <f>IF(G64=0," ","Unemployment")</f>
        <v xml:space="preserve"> </v>
      </c>
      <c r="G70" s="32" t="str">
        <f>IF(G64=0,"",$C$11)</f>
        <v/>
      </c>
      <c r="H70" s="50" t="str">
        <f>IF(I64=0," ","Unemployment")</f>
        <v xml:space="preserve"> </v>
      </c>
      <c r="I70" s="32" t="str">
        <f>IF(I64=0,"",$C$11)</f>
        <v/>
      </c>
      <c r="J70" s="50" t="str">
        <f>IF(K64=0," ","Unemployment")</f>
        <v xml:space="preserve"> </v>
      </c>
      <c r="K70" s="32" t="str">
        <f>IF(K64=0,"",$C$11)</f>
        <v/>
      </c>
    </row>
    <row r="71" spans="2:11" x14ac:dyDescent="0.35">
      <c r="B71" s="64"/>
      <c r="C71" s="27"/>
      <c r="D71" s="64"/>
      <c r="E71" s="27"/>
      <c r="F71" s="64"/>
      <c r="G71" s="27"/>
      <c r="H71" s="64"/>
      <c r="I71" s="27"/>
      <c r="J71" s="64"/>
      <c r="K71" s="27"/>
    </row>
    <row r="72" spans="2:11" x14ac:dyDescent="0.35">
      <c r="B72" s="64"/>
      <c r="C72" s="27"/>
      <c r="D72" s="39"/>
      <c r="E72" s="40"/>
      <c r="F72" s="39"/>
      <c r="G72" s="40"/>
      <c r="H72" s="39"/>
      <c r="I72" s="40"/>
      <c r="J72" s="39"/>
      <c r="K72" s="40"/>
    </row>
    <row r="73" spans="2:11" x14ac:dyDescent="0.35">
      <c r="B73" s="64"/>
      <c r="C73" s="27"/>
      <c r="D73" s="39"/>
      <c r="E73" s="40"/>
      <c r="F73" s="39"/>
      <c r="G73" s="40"/>
      <c r="H73" s="39"/>
      <c r="I73" s="40"/>
      <c r="J73" s="39"/>
      <c r="K73" s="40"/>
    </row>
    <row r="74" spans="2:11" x14ac:dyDescent="0.35">
      <c r="B74" s="39"/>
      <c r="C74" s="27"/>
      <c r="D74" s="39"/>
      <c r="E74" s="40"/>
      <c r="F74" s="39"/>
      <c r="G74" s="40"/>
      <c r="H74" s="39"/>
      <c r="I74" s="40"/>
      <c r="J74" s="39"/>
      <c r="K74" s="40"/>
    </row>
    <row r="75" spans="2:11" ht="15" thickBot="1" x14ac:dyDescent="0.4">
      <c r="B75" s="41"/>
      <c r="C75" s="28"/>
      <c r="D75" s="41"/>
      <c r="E75" s="42"/>
      <c r="F75" s="41"/>
      <c r="G75" s="42"/>
      <c r="H75" s="41"/>
      <c r="I75" s="42"/>
      <c r="J75" s="41"/>
      <c r="K75" s="42"/>
    </row>
    <row r="76" spans="2:11" ht="5.15" customHeight="1" x14ac:dyDescent="0.35">
      <c r="B76" s="51"/>
      <c r="C76" s="51"/>
      <c r="D76" s="51"/>
      <c r="E76" s="51"/>
      <c r="F76" s="51"/>
      <c r="G76" s="51"/>
      <c r="H76" s="51"/>
      <c r="I76" s="51"/>
      <c r="J76" s="51"/>
      <c r="K76" s="51"/>
    </row>
    <row r="77" spans="2:11" ht="5.15" customHeight="1" x14ac:dyDescent="0.35"/>
    <row r="78" spans="2:11" x14ac:dyDescent="0.35">
      <c r="B78" s="13" t="s">
        <v>117</v>
      </c>
      <c r="C78" s="15"/>
      <c r="D78" s="13" t="s">
        <v>118</v>
      </c>
      <c r="E78" s="15"/>
      <c r="F78" s="13" t="s">
        <v>119</v>
      </c>
      <c r="G78" s="15"/>
      <c r="H78" s="13" t="s">
        <v>120</v>
      </c>
      <c r="I78" s="15"/>
      <c r="J78" s="13" t="s">
        <v>121</v>
      </c>
      <c r="K78" s="15"/>
    </row>
    <row r="79" spans="2:11" ht="15" thickBot="1" x14ac:dyDescent="0.4">
      <c r="B79" s="37" t="s">
        <v>67</v>
      </c>
      <c r="D79" s="37" t="s">
        <v>67</v>
      </c>
      <c r="F79" s="37" t="s">
        <v>67</v>
      </c>
      <c r="H79" s="37" t="s">
        <v>67</v>
      </c>
      <c r="J79" s="37" t="s">
        <v>67</v>
      </c>
    </row>
    <row r="80" spans="2:11" x14ac:dyDescent="0.35">
      <c r="B80" s="46" t="s">
        <v>59</v>
      </c>
      <c r="C80" s="22"/>
      <c r="D80" s="46" t="s">
        <v>59</v>
      </c>
      <c r="E80" s="22"/>
      <c r="F80" s="46" t="s">
        <v>59</v>
      </c>
      <c r="G80" s="22"/>
      <c r="H80" s="46" t="s">
        <v>59</v>
      </c>
      <c r="I80" s="22"/>
      <c r="J80" s="46" t="s">
        <v>59</v>
      </c>
      <c r="K80" s="22"/>
    </row>
    <row r="81" spans="2:11" ht="15" thickBot="1" x14ac:dyDescent="0.4">
      <c r="B81" s="47" t="s">
        <v>63</v>
      </c>
      <c r="C81" s="48" t="s">
        <v>41</v>
      </c>
      <c r="D81" s="47" t="s">
        <v>63</v>
      </c>
      <c r="E81" s="48" t="s">
        <v>41</v>
      </c>
      <c r="F81" s="47" t="s">
        <v>63</v>
      </c>
      <c r="G81" s="48" t="s">
        <v>41</v>
      </c>
      <c r="H81" s="47" t="s">
        <v>63</v>
      </c>
      <c r="I81" s="48" t="s">
        <v>41</v>
      </c>
      <c r="J81" s="47" t="s">
        <v>63</v>
      </c>
      <c r="K81" s="48" t="s">
        <v>41</v>
      </c>
    </row>
    <row r="82" spans="2:11" x14ac:dyDescent="0.35">
      <c r="B82" s="49" t="str">
        <f>IF(C80=0," ","Sick Leave Oregon")</f>
        <v xml:space="preserve"> </v>
      </c>
      <c r="C82" s="29" t="str">
        <f>IF(C80=0," ",3.33%)</f>
        <v xml:space="preserve"> </v>
      </c>
      <c r="D82" s="49" t="str">
        <f>IF(E80=0," ","Sick Leave Oregon")</f>
        <v xml:space="preserve"> </v>
      </c>
      <c r="E82" s="29" t="str">
        <f>IF(E80=0," ",3.33%)</f>
        <v xml:space="preserve"> </v>
      </c>
      <c r="F82" s="49" t="str">
        <f>IF(G80=0," ","Sick Leave Oregon")</f>
        <v xml:space="preserve"> </v>
      </c>
      <c r="G82" s="29" t="str">
        <f>IF(G80=0," ",3.33%)</f>
        <v xml:space="preserve"> </v>
      </c>
      <c r="H82" s="49" t="str">
        <f>IF(I80=0," ","Sick Leave Oregon")</f>
        <v xml:space="preserve"> </v>
      </c>
      <c r="I82" s="29" t="str">
        <f>IF(I80=0," ",3.33%)</f>
        <v xml:space="preserve"> </v>
      </c>
      <c r="J82" s="49" t="str">
        <f>IF(K80=0," ","Sick Leave Oregon")</f>
        <v xml:space="preserve"> </v>
      </c>
      <c r="K82" s="29" t="str">
        <f>IF(K80=0," ",3.33%)</f>
        <v xml:space="preserve"> </v>
      </c>
    </row>
    <row r="83" spans="2:11" x14ac:dyDescent="0.35">
      <c r="B83" s="50" t="str">
        <f>IF(C80=0," ","Paid Leave Oregon")</f>
        <v xml:space="preserve"> </v>
      </c>
      <c r="C83" s="32" t="str">
        <f>IF(C80=0," ",0.004)</f>
        <v xml:space="preserve"> </v>
      </c>
      <c r="D83" s="50" t="str">
        <f>IF(E80=0," ","Paid Leave Oregon")</f>
        <v xml:space="preserve"> </v>
      </c>
      <c r="E83" s="32" t="str">
        <f>IF(E80=0," ",0.004)</f>
        <v xml:space="preserve"> </v>
      </c>
      <c r="F83" s="50" t="str">
        <f>IF(G80=0," ","Paid Leave Oregon")</f>
        <v xml:space="preserve"> </v>
      </c>
      <c r="G83" s="32" t="str">
        <f>IF(G80=0," ",0.004)</f>
        <v xml:space="preserve"> </v>
      </c>
      <c r="H83" s="50" t="str">
        <f>IF(I80=0," ","Paid Leave Oregon")</f>
        <v xml:space="preserve"> </v>
      </c>
      <c r="I83" s="32" t="str">
        <f>IF(I80=0," ",0.004)</f>
        <v xml:space="preserve"> </v>
      </c>
      <c r="J83" s="50" t="str">
        <f>IF(K80=0," ","Paid Leave Oregon")</f>
        <v xml:space="preserve"> </v>
      </c>
      <c r="K83" s="32" t="str">
        <f>IF(K80=0," ",0.004)</f>
        <v xml:space="preserve"> </v>
      </c>
    </row>
    <row r="84" spans="2:11" x14ac:dyDescent="0.35">
      <c r="B84" s="50" t="str">
        <f>IF(C80=0," ","FICA")</f>
        <v xml:space="preserve"> </v>
      </c>
      <c r="C84" s="32" t="str">
        <f>IF(C80=0," ",0.0765)</f>
        <v xml:space="preserve"> </v>
      </c>
      <c r="D84" s="50" t="str">
        <f>IF(E80=0," ","FICA")</f>
        <v xml:space="preserve"> </v>
      </c>
      <c r="E84" s="32" t="str">
        <f>IF(E80=0," ",0.0765)</f>
        <v xml:space="preserve"> </v>
      </c>
      <c r="F84" s="50" t="str">
        <f>IF(G80=0," ","FICA")</f>
        <v xml:space="preserve"> </v>
      </c>
      <c r="G84" s="32" t="str">
        <f>IF(G80=0," ",0.0765)</f>
        <v xml:space="preserve"> </v>
      </c>
      <c r="H84" s="50" t="str">
        <f>IF(I80=0," ","FICA")</f>
        <v xml:space="preserve"> </v>
      </c>
      <c r="I84" s="32" t="str">
        <f>IF(I80=0," ",0.0765)</f>
        <v xml:space="preserve"> </v>
      </c>
      <c r="J84" s="50" t="str">
        <f>IF(K80=0," ","FICA")</f>
        <v xml:space="preserve"> </v>
      </c>
      <c r="K84" s="32" t="str">
        <f>IF(K80=0," ",0.0765)</f>
        <v xml:space="preserve"> </v>
      </c>
    </row>
    <row r="85" spans="2:11" x14ac:dyDescent="0.35">
      <c r="B85" s="50" t="str">
        <f>IF(C80=0," ","Worker's Comp")</f>
        <v xml:space="preserve"> </v>
      </c>
      <c r="C85" s="32" t="str">
        <f>IF(C80=0,"",$C$10)</f>
        <v/>
      </c>
      <c r="D85" s="50" t="str">
        <f>IF(E80=0," ","Worker's Comp")</f>
        <v xml:space="preserve"> </v>
      </c>
      <c r="E85" s="32" t="str">
        <f>IF(E80=0,"",$C$10)</f>
        <v/>
      </c>
      <c r="F85" s="50" t="str">
        <f>IF(G80=0," ","Worker's Comp")</f>
        <v xml:space="preserve"> </v>
      </c>
      <c r="G85" s="32" t="str">
        <f>IF(G80=0,"",$C$10)</f>
        <v/>
      </c>
      <c r="H85" s="50" t="str">
        <f>IF(I80=0," ","Worker's Comp")</f>
        <v xml:space="preserve"> </v>
      </c>
      <c r="I85" s="32" t="str">
        <f>IF(I80=0,"",$C$10)</f>
        <v/>
      </c>
      <c r="J85" s="50" t="str">
        <f>IF(K80=0," ","Worker's Comp")</f>
        <v xml:space="preserve"> </v>
      </c>
      <c r="K85" s="32" t="str">
        <f>IF(K80=0,"",$C$10)</f>
        <v/>
      </c>
    </row>
    <row r="86" spans="2:11" x14ac:dyDescent="0.35">
      <c r="B86" s="50" t="str">
        <f>IF(C80=0," ","Unemployment")</f>
        <v xml:space="preserve"> </v>
      </c>
      <c r="C86" s="32" t="str">
        <f>IF(C80=0,"",$C$11)</f>
        <v/>
      </c>
      <c r="D86" s="50" t="str">
        <f>IF(E80=0," ","Unemployment")</f>
        <v xml:space="preserve"> </v>
      </c>
      <c r="E86" s="32" t="str">
        <f>IF(E80=0,"",$C$11)</f>
        <v/>
      </c>
      <c r="F86" s="50" t="str">
        <f>IF(G80=0," ","Unemployment")</f>
        <v xml:space="preserve"> </v>
      </c>
      <c r="G86" s="32" t="str">
        <f>IF(G80=0,"",$C$11)</f>
        <v/>
      </c>
      <c r="H86" s="50" t="str">
        <f>IF(I80=0," ","Unemployment")</f>
        <v xml:space="preserve"> </v>
      </c>
      <c r="I86" s="32" t="str">
        <f>IF(I80=0,"",$C$11)</f>
        <v/>
      </c>
      <c r="J86" s="50" t="str">
        <f>IF(K80=0," ","Unemployment")</f>
        <v xml:space="preserve"> </v>
      </c>
      <c r="K86" s="32" t="str">
        <f>IF(K80=0,"",$C$11)</f>
        <v/>
      </c>
    </row>
    <row r="87" spans="2:11" x14ac:dyDescent="0.35">
      <c r="B87" s="39"/>
      <c r="C87" s="40"/>
      <c r="D87" s="39"/>
      <c r="E87" s="40"/>
      <c r="F87" s="39"/>
      <c r="G87" s="40"/>
      <c r="H87" s="39"/>
      <c r="I87" s="40"/>
      <c r="J87" s="39"/>
      <c r="K87" s="40"/>
    </row>
    <row r="88" spans="2:11" x14ac:dyDescent="0.35">
      <c r="B88" s="39"/>
      <c r="C88" s="40"/>
      <c r="D88" s="39"/>
      <c r="E88" s="40"/>
      <c r="F88" s="39"/>
      <c r="G88" s="40"/>
      <c r="H88" s="39"/>
      <c r="I88" s="40"/>
      <c r="J88" s="39"/>
      <c r="K88" s="40"/>
    </row>
    <row r="89" spans="2:11" x14ac:dyDescent="0.35">
      <c r="B89" s="39"/>
      <c r="C89" s="40"/>
      <c r="D89" s="39"/>
      <c r="E89" s="40"/>
      <c r="F89" s="39"/>
      <c r="G89" s="40"/>
      <c r="H89" s="39"/>
      <c r="I89" s="40"/>
      <c r="J89" s="39"/>
      <c r="K89" s="40"/>
    </row>
    <row r="90" spans="2:11" x14ac:dyDescent="0.35">
      <c r="B90" s="39"/>
      <c r="C90" s="40"/>
      <c r="D90" s="39"/>
      <c r="E90" s="40"/>
      <c r="F90" s="39"/>
      <c r="G90" s="40"/>
      <c r="H90" s="39"/>
      <c r="I90" s="40"/>
      <c r="J90" s="39"/>
      <c r="K90" s="40"/>
    </row>
    <row r="91" spans="2:11" ht="15" thickBot="1" x14ac:dyDescent="0.4">
      <c r="B91" s="41"/>
      <c r="C91" s="42"/>
      <c r="D91" s="41"/>
      <c r="E91" s="42"/>
      <c r="F91" s="41"/>
      <c r="G91" s="42"/>
      <c r="H91" s="41"/>
      <c r="I91" s="42"/>
      <c r="J91" s="41"/>
      <c r="K91" s="42"/>
    </row>
    <row r="92" spans="2:11" ht="5.15" customHeight="1" x14ac:dyDescent="0.35"/>
    <row r="93" spans="2:11" ht="5.15" customHeight="1" x14ac:dyDescent="0.35"/>
    <row r="94" spans="2:11" x14ac:dyDescent="0.35">
      <c r="B94" s="13" t="s">
        <v>122</v>
      </c>
      <c r="C94" s="15"/>
      <c r="D94" s="13" t="s">
        <v>123</v>
      </c>
      <c r="E94" s="15"/>
      <c r="F94" s="13" t="s">
        <v>124</v>
      </c>
      <c r="G94" s="15"/>
      <c r="H94" s="13" t="s">
        <v>125</v>
      </c>
      <c r="I94" s="15"/>
      <c r="J94" s="13" t="s">
        <v>126</v>
      </c>
      <c r="K94" s="15"/>
    </row>
    <row r="95" spans="2:11" ht="15" thickBot="1" x14ac:dyDescent="0.4">
      <c r="B95" s="37" t="s">
        <v>67</v>
      </c>
      <c r="D95" s="37" t="s">
        <v>67</v>
      </c>
      <c r="F95" s="37" t="s">
        <v>67</v>
      </c>
      <c r="H95" s="37" t="s">
        <v>67</v>
      </c>
      <c r="J95" s="37" t="s">
        <v>67</v>
      </c>
    </row>
    <row r="96" spans="2:11" x14ac:dyDescent="0.35">
      <c r="B96" s="46" t="s">
        <v>59</v>
      </c>
      <c r="C96" s="22"/>
      <c r="D96" s="46" t="s">
        <v>59</v>
      </c>
      <c r="E96" s="22"/>
      <c r="F96" s="46" t="s">
        <v>59</v>
      </c>
      <c r="G96" s="22"/>
      <c r="H96" s="46" t="s">
        <v>59</v>
      </c>
      <c r="I96" s="22"/>
      <c r="J96" s="46" t="s">
        <v>59</v>
      </c>
      <c r="K96" s="22"/>
    </row>
    <row r="97" spans="2:11" ht="15" thickBot="1" x14ac:dyDescent="0.4">
      <c r="B97" s="47" t="s">
        <v>63</v>
      </c>
      <c r="C97" s="48" t="s">
        <v>41</v>
      </c>
      <c r="D97" s="47" t="s">
        <v>63</v>
      </c>
      <c r="E97" s="48" t="s">
        <v>41</v>
      </c>
      <c r="F97" s="47" t="s">
        <v>63</v>
      </c>
      <c r="G97" s="48" t="s">
        <v>41</v>
      </c>
      <c r="H97" s="47" t="s">
        <v>63</v>
      </c>
      <c r="I97" s="48" t="s">
        <v>41</v>
      </c>
      <c r="J97" s="47" t="s">
        <v>63</v>
      </c>
      <c r="K97" s="48" t="s">
        <v>41</v>
      </c>
    </row>
    <row r="98" spans="2:11" x14ac:dyDescent="0.35">
      <c r="B98" s="49" t="str">
        <f>IF(C96=0," ","Sick Leave Oregon")</f>
        <v xml:space="preserve"> </v>
      </c>
      <c r="C98" s="29" t="str">
        <f>IF(C96=0," ",3.33%)</f>
        <v xml:space="preserve"> </v>
      </c>
      <c r="D98" s="49" t="str">
        <f>IF(E96=0," ","Sick Leave Oregon")</f>
        <v xml:space="preserve"> </v>
      </c>
      <c r="E98" s="29" t="str">
        <f>IF(E96=0," ",3.33%)</f>
        <v xml:space="preserve"> </v>
      </c>
      <c r="F98" s="49" t="str">
        <f>IF(G96=0," ","Sick Leave Oregon")</f>
        <v xml:space="preserve"> </v>
      </c>
      <c r="G98" s="29" t="str">
        <f>IF(G96=0," ",3.33%)</f>
        <v xml:space="preserve"> </v>
      </c>
      <c r="H98" s="49" t="str">
        <f>IF(I96=0," ","Sick Leave Oregon")</f>
        <v xml:space="preserve"> </v>
      </c>
      <c r="I98" s="29" t="str">
        <f>IF(I96=0," ",3.33%)</f>
        <v xml:space="preserve"> </v>
      </c>
      <c r="J98" s="49" t="str">
        <f>IF(K96=0," ","Sick Leave Oregon")</f>
        <v xml:space="preserve"> </v>
      </c>
      <c r="K98" s="29" t="str">
        <f>IF(K96=0," ",3.33%)</f>
        <v xml:space="preserve"> </v>
      </c>
    </row>
    <row r="99" spans="2:11" x14ac:dyDescent="0.35">
      <c r="B99" s="50" t="str">
        <f>IF(C96=0," ","Paid Leave Oregon")</f>
        <v xml:space="preserve"> </v>
      </c>
      <c r="C99" s="32" t="str">
        <f>IF(C96=0," ",0.004)</f>
        <v xml:space="preserve"> </v>
      </c>
      <c r="D99" s="50" t="str">
        <f>IF(E96=0," ","Paid Leave Oregon")</f>
        <v xml:space="preserve"> </v>
      </c>
      <c r="E99" s="32" t="str">
        <f>IF(E96=0," ",0.004)</f>
        <v xml:space="preserve"> </v>
      </c>
      <c r="F99" s="50" t="str">
        <f>IF(G96=0," ","Paid Leave Oregon")</f>
        <v xml:space="preserve"> </v>
      </c>
      <c r="G99" s="32" t="str">
        <f>IF(G96=0," ",0.004)</f>
        <v xml:space="preserve"> </v>
      </c>
      <c r="H99" s="50" t="str">
        <f>IF(I96=0," ","Paid Leave Oregon")</f>
        <v xml:space="preserve"> </v>
      </c>
      <c r="I99" s="32" t="str">
        <f>IF(I96=0," ",0.004)</f>
        <v xml:space="preserve"> </v>
      </c>
      <c r="J99" s="50" t="str">
        <f>IF(K96=0," ","Paid Leave Oregon")</f>
        <v xml:space="preserve"> </v>
      </c>
      <c r="K99" s="32" t="str">
        <f>IF(K96=0," ",0.004)</f>
        <v xml:space="preserve"> </v>
      </c>
    </row>
    <row r="100" spans="2:11" x14ac:dyDescent="0.35">
      <c r="B100" s="50" t="str">
        <f>IF(C96=0," ","FICA")</f>
        <v xml:space="preserve"> </v>
      </c>
      <c r="C100" s="32" t="str">
        <f>IF(C96=0," ",0.0765)</f>
        <v xml:space="preserve"> </v>
      </c>
      <c r="D100" s="50" t="str">
        <f>IF(E96=0," ","FICA")</f>
        <v xml:space="preserve"> </v>
      </c>
      <c r="E100" s="32" t="str">
        <f>IF(E96=0," ",0.0765)</f>
        <v xml:space="preserve"> </v>
      </c>
      <c r="F100" s="50" t="str">
        <f>IF(G96=0," ","FICA")</f>
        <v xml:space="preserve"> </v>
      </c>
      <c r="G100" s="32" t="str">
        <f>IF(G96=0," ",0.0765)</f>
        <v xml:space="preserve"> </v>
      </c>
      <c r="H100" s="50" t="str">
        <f>IF(I96=0," ","FICA")</f>
        <v xml:space="preserve"> </v>
      </c>
      <c r="I100" s="32" t="str">
        <f>IF(I96=0," ",0.0765)</f>
        <v xml:space="preserve"> </v>
      </c>
      <c r="J100" s="50" t="str">
        <f>IF(K96=0," ","FICA")</f>
        <v xml:space="preserve"> </v>
      </c>
      <c r="K100" s="32" t="str">
        <f>IF(K96=0," ",0.0765)</f>
        <v xml:space="preserve"> </v>
      </c>
    </row>
    <row r="101" spans="2:11" x14ac:dyDescent="0.35">
      <c r="B101" s="50" t="str">
        <f>IF(C96=0," ","Worker's Comp")</f>
        <v xml:space="preserve"> </v>
      </c>
      <c r="C101" s="32" t="str">
        <f>IF(C96=0,"",$C$10)</f>
        <v/>
      </c>
      <c r="D101" s="50" t="str">
        <f>IF(E96=0," ","Worker's Comp")</f>
        <v xml:space="preserve"> </v>
      </c>
      <c r="E101" s="32" t="str">
        <f>IF(E96=0,"",$C$10)</f>
        <v/>
      </c>
      <c r="F101" s="50" t="str">
        <f>IF(G96=0," ","Worker's Comp")</f>
        <v xml:space="preserve"> </v>
      </c>
      <c r="G101" s="32" t="str">
        <f>IF(G96=0,"",$C$10)</f>
        <v/>
      </c>
      <c r="H101" s="50" t="str">
        <f>IF(I96=0," ","Worker's Comp")</f>
        <v xml:space="preserve"> </v>
      </c>
      <c r="I101" s="32" t="str">
        <f>IF(I96=0,"",$C$10)</f>
        <v/>
      </c>
      <c r="J101" s="50" t="str">
        <f>IF(K96=0," ","Worker's Comp")</f>
        <v xml:space="preserve"> </v>
      </c>
      <c r="K101" s="32" t="str">
        <f>IF(K96=0,"",$C$10)</f>
        <v/>
      </c>
    </row>
    <row r="102" spans="2:11" x14ac:dyDescent="0.35">
      <c r="B102" s="50" t="str">
        <f>IF(C96=0," ","Unemployment")</f>
        <v xml:space="preserve"> </v>
      </c>
      <c r="C102" s="32" t="str">
        <f>IF(C96=0,"",$C$11)</f>
        <v/>
      </c>
      <c r="D102" s="50" t="str">
        <f>IF(E96=0," ","Unemployment")</f>
        <v xml:space="preserve"> </v>
      </c>
      <c r="E102" s="32" t="str">
        <f>IF(E96=0,"",$C$11)</f>
        <v/>
      </c>
      <c r="F102" s="50" t="str">
        <f>IF(G96=0," ","Unemployment")</f>
        <v xml:space="preserve"> </v>
      </c>
      <c r="G102" s="32" t="str">
        <f>IF(G96=0,"",$C$11)</f>
        <v/>
      </c>
      <c r="H102" s="50" t="str">
        <f>IF(I96=0," ","Unemployment")</f>
        <v xml:space="preserve"> </v>
      </c>
      <c r="I102" s="32" t="str">
        <f>IF(I96=0,"",$C$11)</f>
        <v/>
      </c>
      <c r="J102" s="50" t="str">
        <f>IF(K96=0," ","Unemployment")</f>
        <v xml:space="preserve"> </v>
      </c>
      <c r="K102" s="32" t="str">
        <f>IF(K96=0,"",$C$11)</f>
        <v/>
      </c>
    </row>
    <row r="103" spans="2:11" x14ac:dyDescent="0.35">
      <c r="B103" s="39"/>
      <c r="C103" s="40"/>
      <c r="D103" s="39"/>
      <c r="E103" s="40"/>
      <c r="F103" s="39"/>
      <c r="G103" s="40"/>
      <c r="H103" s="39"/>
      <c r="I103" s="40"/>
      <c r="J103" s="39"/>
      <c r="K103" s="40"/>
    </row>
    <row r="104" spans="2:11" x14ac:dyDescent="0.35">
      <c r="B104" s="39"/>
      <c r="C104" s="40"/>
      <c r="D104" s="39"/>
      <c r="E104" s="40"/>
      <c r="F104" s="39"/>
      <c r="G104" s="40"/>
      <c r="H104" s="39"/>
      <c r="I104" s="40"/>
      <c r="J104" s="39"/>
      <c r="K104" s="40"/>
    </row>
    <row r="105" spans="2:11" x14ac:dyDescent="0.35">
      <c r="B105" s="39"/>
      <c r="C105" s="40"/>
      <c r="D105" s="39"/>
      <c r="E105" s="40"/>
      <c r="F105" s="39"/>
      <c r="G105" s="40"/>
      <c r="H105" s="39"/>
      <c r="I105" s="40"/>
      <c r="J105" s="39"/>
      <c r="K105" s="40"/>
    </row>
    <row r="106" spans="2:11" x14ac:dyDescent="0.35">
      <c r="B106" s="39"/>
      <c r="C106" s="40"/>
      <c r="D106" s="43"/>
      <c r="E106" s="40"/>
      <c r="F106" s="39"/>
      <c r="G106" s="40"/>
      <c r="H106" s="39"/>
      <c r="I106" s="40"/>
      <c r="J106" s="39"/>
      <c r="K106" s="40"/>
    </row>
    <row r="107" spans="2:11" ht="15" thickBot="1" x14ac:dyDescent="0.4">
      <c r="B107" s="41"/>
      <c r="C107" s="42"/>
      <c r="D107" s="41"/>
      <c r="E107" s="42"/>
      <c r="F107" s="41"/>
      <c r="G107" s="42"/>
      <c r="H107" s="41"/>
      <c r="I107" s="42"/>
      <c r="J107" s="41"/>
      <c r="K107" s="42"/>
    </row>
    <row r="108" spans="2:11" x14ac:dyDescent="0.35">
      <c r="B108" s="102"/>
      <c r="C108" s="103"/>
      <c r="D108" s="102"/>
      <c r="E108" s="103"/>
      <c r="F108" s="102"/>
      <c r="G108" s="103"/>
      <c r="H108" s="102"/>
      <c r="I108" s="103"/>
      <c r="J108" s="102"/>
      <c r="K108" s="103"/>
    </row>
    <row r="109" spans="2:11" x14ac:dyDescent="0.35">
      <c r="B109" s="13" t="s">
        <v>127</v>
      </c>
      <c r="C109" s="15"/>
      <c r="D109" s="13" t="s">
        <v>128</v>
      </c>
      <c r="E109" s="15"/>
      <c r="F109" s="13" t="s">
        <v>129</v>
      </c>
      <c r="G109" s="15"/>
      <c r="H109" s="13" t="s">
        <v>130</v>
      </c>
      <c r="I109" s="15"/>
      <c r="J109" s="13" t="s">
        <v>131</v>
      </c>
      <c r="K109" s="15"/>
    </row>
    <row r="110" spans="2:11" ht="15" thickBot="1" x14ac:dyDescent="0.4">
      <c r="B110" s="37" t="s">
        <v>67</v>
      </c>
      <c r="D110" s="37" t="s">
        <v>67</v>
      </c>
      <c r="F110" s="37" t="s">
        <v>67</v>
      </c>
      <c r="H110" s="37" t="s">
        <v>67</v>
      </c>
      <c r="J110" s="37" t="s">
        <v>67</v>
      </c>
    </row>
    <row r="111" spans="2:11" x14ac:dyDescent="0.35">
      <c r="B111" s="46" t="s">
        <v>59</v>
      </c>
      <c r="C111" s="22"/>
      <c r="D111" s="46" t="s">
        <v>59</v>
      </c>
      <c r="E111" s="22"/>
      <c r="F111" s="46" t="s">
        <v>59</v>
      </c>
      <c r="G111" s="22"/>
      <c r="H111" s="46" t="s">
        <v>59</v>
      </c>
      <c r="I111" s="22"/>
      <c r="J111" s="46" t="s">
        <v>59</v>
      </c>
      <c r="K111" s="22"/>
    </row>
    <row r="112" spans="2:11" ht="15" thickBot="1" x14ac:dyDescent="0.4">
      <c r="B112" s="47" t="s">
        <v>63</v>
      </c>
      <c r="C112" s="48" t="s">
        <v>41</v>
      </c>
      <c r="D112" s="47" t="s">
        <v>63</v>
      </c>
      <c r="E112" s="48" t="s">
        <v>41</v>
      </c>
      <c r="F112" s="47" t="s">
        <v>63</v>
      </c>
      <c r="G112" s="48" t="s">
        <v>41</v>
      </c>
      <c r="H112" s="47" t="s">
        <v>63</v>
      </c>
      <c r="I112" s="48" t="s">
        <v>41</v>
      </c>
      <c r="J112" s="47" t="s">
        <v>63</v>
      </c>
      <c r="K112" s="48" t="s">
        <v>41</v>
      </c>
    </row>
    <row r="113" spans="2:11" x14ac:dyDescent="0.35">
      <c r="B113" s="49" t="str">
        <f>IF(C111=0," ","Sick Leave Oregon")</f>
        <v xml:space="preserve"> </v>
      </c>
      <c r="C113" s="29" t="str">
        <f>IF(C111=0," ",3.33%)</f>
        <v xml:space="preserve"> </v>
      </c>
      <c r="D113" s="49" t="str">
        <f>IF(E111=0," ","Sick Leave Oregon")</f>
        <v xml:space="preserve"> </v>
      </c>
      <c r="E113" s="29" t="str">
        <f>IF(E111=0," ",3.33%)</f>
        <v xml:space="preserve"> </v>
      </c>
      <c r="F113" s="49" t="str">
        <f>IF(G111=0," ","Sick Leave Oregon")</f>
        <v xml:space="preserve"> </v>
      </c>
      <c r="G113" s="29" t="str">
        <f>IF(G111=0," ",3.33%)</f>
        <v xml:space="preserve"> </v>
      </c>
      <c r="H113" s="49" t="str">
        <f>IF(I111=0," ","Sick Leave Oregon")</f>
        <v xml:space="preserve"> </v>
      </c>
      <c r="I113" s="29" t="str">
        <f>IF(I111=0," ",3.33%)</f>
        <v xml:space="preserve"> </v>
      </c>
      <c r="J113" s="49" t="str">
        <f>IF(K111=0," ","Sick Leave Oregon")</f>
        <v xml:space="preserve"> </v>
      </c>
      <c r="K113" s="29" t="str">
        <f>IF(K111=0," ",3.33%)</f>
        <v xml:space="preserve"> </v>
      </c>
    </row>
    <row r="114" spans="2:11" x14ac:dyDescent="0.35">
      <c r="B114" s="50" t="str">
        <f>IF(C111=0," ","Paid Leave Oregon")</f>
        <v xml:space="preserve"> </v>
      </c>
      <c r="C114" s="32" t="str">
        <f>IF(C111=0," ",0.004)</f>
        <v xml:space="preserve"> </v>
      </c>
      <c r="D114" s="50" t="str">
        <f>IF(E111=0," ","Paid Leave Oregon")</f>
        <v xml:space="preserve"> </v>
      </c>
      <c r="E114" s="32" t="str">
        <f>IF(E111=0," ",0.004)</f>
        <v xml:space="preserve"> </v>
      </c>
      <c r="F114" s="50" t="str">
        <f>IF(G111=0," ","Paid Leave Oregon")</f>
        <v xml:space="preserve"> </v>
      </c>
      <c r="G114" s="32" t="str">
        <f>IF(G111=0," ",0.004)</f>
        <v xml:space="preserve"> </v>
      </c>
      <c r="H114" s="50" t="str">
        <f>IF(I111=0," ","Paid Leave Oregon")</f>
        <v xml:space="preserve"> </v>
      </c>
      <c r="I114" s="32" t="str">
        <f>IF(I111=0," ",0.004)</f>
        <v xml:space="preserve"> </v>
      </c>
      <c r="J114" s="50" t="str">
        <f>IF(K111=0," ","Paid Leave Oregon")</f>
        <v xml:space="preserve"> </v>
      </c>
      <c r="K114" s="32" t="str">
        <f>IF(K111=0," ",0.004)</f>
        <v xml:space="preserve"> </v>
      </c>
    </row>
    <row r="115" spans="2:11" x14ac:dyDescent="0.35">
      <c r="B115" s="50" t="str">
        <f>IF(C111=0," ","FICA")</f>
        <v xml:space="preserve"> </v>
      </c>
      <c r="C115" s="32" t="str">
        <f>IF(C111=0," ",0.0765)</f>
        <v xml:space="preserve"> </v>
      </c>
      <c r="D115" s="50" t="str">
        <f>IF(E111=0," ","FICA")</f>
        <v xml:space="preserve"> </v>
      </c>
      <c r="E115" s="32" t="str">
        <f>IF(E111=0," ",0.0765)</f>
        <v xml:space="preserve"> </v>
      </c>
      <c r="F115" s="50" t="str">
        <f>IF(G111=0," ","FICA")</f>
        <v xml:space="preserve"> </v>
      </c>
      <c r="G115" s="32" t="str">
        <f>IF(G111=0," ",0.0765)</f>
        <v xml:space="preserve"> </v>
      </c>
      <c r="H115" s="50" t="str">
        <f>IF(I111=0," ","FICA")</f>
        <v xml:space="preserve"> </v>
      </c>
      <c r="I115" s="32" t="str">
        <f>IF(I111=0," ",0.0765)</f>
        <v xml:space="preserve"> </v>
      </c>
      <c r="J115" s="50" t="str">
        <f>IF(K111=0," ","FICA")</f>
        <v xml:space="preserve"> </v>
      </c>
      <c r="K115" s="32" t="str">
        <f>IF(K111=0," ",0.0765)</f>
        <v xml:space="preserve"> </v>
      </c>
    </row>
    <row r="116" spans="2:11" x14ac:dyDescent="0.35">
      <c r="B116" s="50" t="str">
        <f>IF(C111=0," ","Worker's Comp")</f>
        <v xml:space="preserve"> </v>
      </c>
      <c r="C116" s="32" t="str">
        <f>IF(C111=0,"",$C$10)</f>
        <v/>
      </c>
      <c r="D116" s="50" t="str">
        <f>IF(E111=0," ","Worker's Comp")</f>
        <v xml:space="preserve"> </v>
      </c>
      <c r="E116" s="32" t="str">
        <f>IF(E111=0,"",$C$10)</f>
        <v/>
      </c>
      <c r="F116" s="50" t="str">
        <f>IF(G111=0," ","Worker's Comp")</f>
        <v xml:space="preserve"> </v>
      </c>
      <c r="G116" s="32" t="str">
        <f>IF(G111=0,"",$C$10)</f>
        <v/>
      </c>
      <c r="H116" s="50" t="str">
        <f>IF(I111=0," ","Worker's Comp")</f>
        <v xml:space="preserve"> </v>
      </c>
      <c r="I116" s="32" t="str">
        <f>IF(I111=0,"",$C$10)</f>
        <v/>
      </c>
      <c r="J116" s="50" t="str">
        <f>IF(K111=0," ","Worker's Comp")</f>
        <v xml:space="preserve"> </v>
      </c>
      <c r="K116" s="32" t="str">
        <f>IF(K111=0,"",$C$10)</f>
        <v/>
      </c>
    </row>
    <row r="117" spans="2:11" x14ac:dyDescent="0.35">
      <c r="B117" s="50" t="str">
        <f>IF(C111=0," ","Unemployment")</f>
        <v xml:space="preserve"> </v>
      </c>
      <c r="C117" s="32" t="str">
        <f>IF(C111=0,"",$C$11)</f>
        <v/>
      </c>
      <c r="D117" s="50" t="str">
        <f>IF(E111=0," ","Unemployment")</f>
        <v xml:space="preserve"> </v>
      </c>
      <c r="E117" s="32" t="str">
        <f>IF(E111=0,"",$C$11)</f>
        <v/>
      </c>
      <c r="F117" s="50" t="str">
        <f>IF(G111=0," ","Unemployment")</f>
        <v xml:space="preserve"> </v>
      </c>
      <c r="G117" s="32" t="str">
        <f>IF(G111=0,"",$C$11)</f>
        <v/>
      </c>
      <c r="H117" s="50" t="str">
        <f>IF(I111=0," ","Unemployment")</f>
        <v xml:space="preserve"> </v>
      </c>
      <c r="I117" s="32" t="str">
        <f>IF(I111=0,"",$C$11)</f>
        <v/>
      </c>
      <c r="J117" s="50" t="str">
        <f>IF(K111=0," ","Unemployment")</f>
        <v xml:space="preserve"> </v>
      </c>
      <c r="K117" s="32" t="str">
        <f>IF(K111=0,"",$C$11)</f>
        <v/>
      </c>
    </row>
    <row r="118" spans="2:11" x14ac:dyDescent="0.35">
      <c r="B118" s="64"/>
      <c r="C118" s="27"/>
      <c r="D118" s="64"/>
      <c r="E118" s="27"/>
      <c r="F118" s="64"/>
      <c r="G118" s="27"/>
      <c r="H118" s="64"/>
      <c r="I118" s="27"/>
      <c r="J118" s="64"/>
      <c r="K118" s="27"/>
    </row>
    <row r="119" spans="2:11" x14ac:dyDescent="0.35">
      <c r="B119" s="64"/>
      <c r="C119" s="27"/>
      <c r="D119" s="39"/>
      <c r="E119" s="40"/>
      <c r="F119" s="39"/>
      <c r="G119" s="40"/>
      <c r="H119" s="39"/>
      <c r="I119" s="40"/>
      <c r="J119" s="39"/>
      <c r="K119" s="40"/>
    </row>
    <row r="120" spans="2:11" x14ac:dyDescent="0.35">
      <c r="B120" s="64"/>
      <c r="C120" s="27"/>
      <c r="D120" s="39"/>
      <c r="E120" s="40"/>
      <c r="F120" s="39"/>
      <c r="G120" s="40"/>
      <c r="H120" s="39"/>
      <c r="I120" s="40"/>
      <c r="J120" s="39"/>
      <c r="K120" s="40"/>
    </row>
    <row r="121" spans="2:11" x14ac:dyDescent="0.35">
      <c r="B121" s="39"/>
      <c r="C121" s="27"/>
      <c r="D121" s="39"/>
      <c r="E121" s="40"/>
      <c r="F121" s="39"/>
      <c r="G121" s="40"/>
      <c r="H121" s="39"/>
      <c r="I121" s="40"/>
      <c r="J121" s="39"/>
      <c r="K121" s="40"/>
    </row>
    <row r="122" spans="2:11" ht="15" thickBot="1" x14ac:dyDescent="0.4">
      <c r="B122" s="41"/>
      <c r="C122" s="28"/>
      <c r="D122" s="41"/>
      <c r="E122" s="42"/>
      <c r="F122" s="41"/>
      <c r="G122" s="42"/>
      <c r="H122" s="41"/>
      <c r="I122" s="42"/>
      <c r="J122" s="41"/>
      <c r="K122" s="42"/>
    </row>
    <row r="123" spans="2:11" ht="5.15" customHeight="1" x14ac:dyDescent="0.35">
      <c r="B123" s="51"/>
      <c r="C123" s="51"/>
      <c r="D123" s="51"/>
      <c r="E123" s="51"/>
      <c r="F123" s="51"/>
      <c r="G123" s="51"/>
      <c r="H123" s="51"/>
      <c r="I123" s="51"/>
      <c r="J123" s="51"/>
      <c r="K123" s="51"/>
    </row>
    <row r="124" spans="2:11" ht="5.15" customHeight="1" x14ac:dyDescent="0.35"/>
    <row r="125" spans="2:11" x14ac:dyDescent="0.35">
      <c r="B125" s="13" t="s">
        <v>132</v>
      </c>
      <c r="C125" s="15"/>
      <c r="D125" s="13" t="s">
        <v>133</v>
      </c>
      <c r="E125" s="15"/>
      <c r="F125" s="13" t="s">
        <v>134</v>
      </c>
      <c r="G125" s="15"/>
      <c r="H125" s="13" t="s">
        <v>135</v>
      </c>
      <c r="I125" s="15"/>
      <c r="J125" s="13" t="s">
        <v>136</v>
      </c>
      <c r="K125" s="15"/>
    </row>
    <row r="126" spans="2:11" ht="15" thickBot="1" x14ac:dyDescent="0.4">
      <c r="B126" s="37" t="s">
        <v>67</v>
      </c>
      <c r="D126" s="37" t="s">
        <v>67</v>
      </c>
      <c r="F126" s="37" t="s">
        <v>67</v>
      </c>
      <c r="H126" s="37" t="s">
        <v>67</v>
      </c>
      <c r="J126" s="37" t="s">
        <v>67</v>
      </c>
    </row>
    <row r="127" spans="2:11" x14ac:dyDescent="0.35">
      <c r="B127" s="46" t="s">
        <v>59</v>
      </c>
      <c r="C127" s="22"/>
      <c r="D127" s="46" t="s">
        <v>59</v>
      </c>
      <c r="E127" s="22"/>
      <c r="F127" s="46" t="s">
        <v>59</v>
      </c>
      <c r="G127" s="22"/>
      <c r="H127" s="46" t="s">
        <v>59</v>
      </c>
      <c r="I127" s="22"/>
      <c r="J127" s="46" t="s">
        <v>59</v>
      </c>
      <c r="K127" s="22"/>
    </row>
    <row r="128" spans="2:11" ht="15" thickBot="1" x14ac:dyDescent="0.4">
      <c r="B128" s="47" t="s">
        <v>63</v>
      </c>
      <c r="C128" s="48" t="s">
        <v>41</v>
      </c>
      <c r="D128" s="47" t="s">
        <v>63</v>
      </c>
      <c r="E128" s="48" t="s">
        <v>41</v>
      </c>
      <c r="F128" s="47" t="s">
        <v>63</v>
      </c>
      <c r="G128" s="48" t="s">
        <v>41</v>
      </c>
      <c r="H128" s="47" t="s">
        <v>63</v>
      </c>
      <c r="I128" s="48" t="s">
        <v>41</v>
      </c>
      <c r="J128" s="47" t="s">
        <v>63</v>
      </c>
      <c r="K128" s="48" t="s">
        <v>41</v>
      </c>
    </row>
    <row r="129" spans="2:11" x14ac:dyDescent="0.35">
      <c r="B129" s="49" t="str">
        <f>IF(C127=0," ","Sick Leave Oregon")</f>
        <v xml:space="preserve"> </v>
      </c>
      <c r="C129" s="29" t="str">
        <f>IF(C127=0," ",3.33%)</f>
        <v xml:space="preserve"> </v>
      </c>
      <c r="D129" s="49" t="str">
        <f>IF(E127=0," ","Sick Leave Oregon")</f>
        <v xml:space="preserve"> </v>
      </c>
      <c r="E129" s="29" t="str">
        <f>IF(E127=0," ",3.33%)</f>
        <v xml:space="preserve"> </v>
      </c>
      <c r="F129" s="49" t="str">
        <f>IF(G127=0," ","Sick Leave Oregon")</f>
        <v xml:space="preserve"> </v>
      </c>
      <c r="G129" s="29" t="str">
        <f>IF(G127=0," ",3.33%)</f>
        <v xml:space="preserve"> </v>
      </c>
      <c r="H129" s="49" t="str">
        <f>IF(I127=0," ","Sick Leave Oregon")</f>
        <v xml:space="preserve"> </v>
      </c>
      <c r="I129" s="29" t="str">
        <f>IF(I127=0," ",3.33%)</f>
        <v xml:space="preserve"> </v>
      </c>
      <c r="J129" s="49" t="str">
        <f>IF(K127=0," ","Sick Leave Oregon")</f>
        <v xml:space="preserve"> </v>
      </c>
      <c r="K129" s="29" t="str">
        <f>IF(K127=0," ",3.33%)</f>
        <v xml:space="preserve"> </v>
      </c>
    </row>
    <row r="130" spans="2:11" x14ac:dyDescent="0.35">
      <c r="B130" s="50" t="str">
        <f>IF(C127=0," ","Paid Leave Oregon")</f>
        <v xml:space="preserve"> </v>
      </c>
      <c r="C130" s="32" t="str">
        <f>IF(C127=0," ",0.004)</f>
        <v xml:space="preserve"> </v>
      </c>
      <c r="D130" s="50" t="str">
        <f>IF(E127=0," ","Paid Leave Oregon")</f>
        <v xml:space="preserve"> </v>
      </c>
      <c r="E130" s="32" t="str">
        <f>IF(E127=0," ",0.004)</f>
        <v xml:space="preserve"> </v>
      </c>
      <c r="F130" s="50" t="str">
        <f>IF(G127=0," ","Paid Leave Oregon")</f>
        <v xml:space="preserve"> </v>
      </c>
      <c r="G130" s="32" t="str">
        <f>IF(G127=0," ",0.004)</f>
        <v xml:space="preserve"> </v>
      </c>
      <c r="H130" s="50" t="str">
        <f>IF(I127=0," ","Paid Leave Oregon")</f>
        <v xml:space="preserve"> </v>
      </c>
      <c r="I130" s="32" t="str">
        <f>IF(I127=0," ",0.004)</f>
        <v xml:space="preserve"> </v>
      </c>
      <c r="J130" s="50" t="str">
        <f>IF(K127=0," ","Paid Leave Oregon")</f>
        <v xml:space="preserve"> </v>
      </c>
      <c r="K130" s="32" t="str">
        <f>IF(K127=0," ",0.004)</f>
        <v xml:space="preserve"> </v>
      </c>
    </row>
    <row r="131" spans="2:11" x14ac:dyDescent="0.35">
      <c r="B131" s="50" t="str">
        <f>IF(C127=0," ","FICA")</f>
        <v xml:space="preserve"> </v>
      </c>
      <c r="C131" s="32" t="str">
        <f>IF(C127=0," ",0.0765)</f>
        <v xml:space="preserve"> </v>
      </c>
      <c r="D131" s="50" t="str">
        <f>IF(E127=0," ","FICA")</f>
        <v xml:space="preserve"> </v>
      </c>
      <c r="E131" s="32" t="str">
        <f>IF(E127=0," ",0.0765)</f>
        <v xml:space="preserve"> </v>
      </c>
      <c r="F131" s="50" t="str">
        <f>IF(G127=0," ","FICA")</f>
        <v xml:space="preserve"> </v>
      </c>
      <c r="G131" s="32" t="str">
        <f>IF(G127=0," ",0.0765)</f>
        <v xml:space="preserve"> </v>
      </c>
      <c r="H131" s="50" t="str">
        <f>IF(I127=0," ","FICA")</f>
        <v xml:space="preserve"> </v>
      </c>
      <c r="I131" s="32" t="str">
        <f>IF(I127=0," ",0.0765)</f>
        <v xml:space="preserve"> </v>
      </c>
      <c r="J131" s="50" t="str">
        <f>IF(K127=0," ","FICA")</f>
        <v xml:space="preserve"> </v>
      </c>
      <c r="K131" s="32" t="str">
        <f>IF(K127=0," ",0.0765)</f>
        <v xml:space="preserve"> </v>
      </c>
    </row>
    <row r="132" spans="2:11" x14ac:dyDescent="0.35">
      <c r="B132" s="50" t="str">
        <f>IF(C127=0," ","Worker's Comp")</f>
        <v xml:space="preserve"> </v>
      </c>
      <c r="C132" s="32" t="str">
        <f>IF(C127=0,"",$C$10)</f>
        <v/>
      </c>
      <c r="D132" s="50" t="str">
        <f>IF(E127=0," ","Worker's Comp")</f>
        <v xml:space="preserve"> </v>
      </c>
      <c r="E132" s="32" t="str">
        <f>IF(E127=0,"",$C$10)</f>
        <v/>
      </c>
      <c r="F132" s="50" t="str">
        <f>IF(G127=0," ","Worker's Comp")</f>
        <v xml:space="preserve"> </v>
      </c>
      <c r="G132" s="32" t="str">
        <f>IF(G127=0,"",$C$10)</f>
        <v/>
      </c>
      <c r="H132" s="50" t="str">
        <f>IF(I127=0," ","Worker's Comp")</f>
        <v xml:space="preserve"> </v>
      </c>
      <c r="I132" s="32" t="str">
        <f>IF(I127=0,"",$C$10)</f>
        <v/>
      </c>
      <c r="J132" s="50" t="str">
        <f>IF(K127=0," ","Worker's Comp")</f>
        <v xml:space="preserve"> </v>
      </c>
      <c r="K132" s="32" t="str">
        <f>IF(K127=0,"",$C$10)</f>
        <v/>
      </c>
    </row>
    <row r="133" spans="2:11" x14ac:dyDescent="0.35">
      <c r="B133" s="50" t="str">
        <f>IF(C127=0," ","Unemployment")</f>
        <v xml:space="preserve"> </v>
      </c>
      <c r="C133" s="32" t="str">
        <f>IF(C127=0,"",$C$11)</f>
        <v/>
      </c>
      <c r="D133" s="50" t="str">
        <f>IF(E127=0," ","Unemployment")</f>
        <v xml:space="preserve"> </v>
      </c>
      <c r="E133" s="32" t="str">
        <f>IF(E127=0,"",$C$11)</f>
        <v/>
      </c>
      <c r="F133" s="50" t="str">
        <f>IF(G127=0," ","Unemployment")</f>
        <v xml:space="preserve"> </v>
      </c>
      <c r="G133" s="32" t="str">
        <f>IF(G127=0,"",$C$11)</f>
        <v/>
      </c>
      <c r="H133" s="50" t="str">
        <f>IF(I127=0," ","Unemployment")</f>
        <v xml:space="preserve"> </v>
      </c>
      <c r="I133" s="32" t="str">
        <f>IF(I127=0,"",$C$11)</f>
        <v/>
      </c>
      <c r="J133" s="50" t="str">
        <f>IF(K127=0," ","Unemployment")</f>
        <v xml:space="preserve"> </v>
      </c>
      <c r="K133" s="32" t="str">
        <f>IF(K127=0,"",$C$11)</f>
        <v/>
      </c>
    </row>
    <row r="134" spans="2:11" x14ac:dyDescent="0.35">
      <c r="B134" s="39"/>
      <c r="C134" s="40"/>
      <c r="D134" s="39"/>
      <c r="E134" s="40"/>
      <c r="F134" s="39"/>
      <c r="G134" s="40"/>
      <c r="H134" s="39"/>
      <c r="I134" s="40"/>
      <c r="J134" s="39"/>
      <c r="K134" s="40"/>
    </row>
    <row r="135" spans="2:11" x14ac:dyDescent="0.35">
      <c r="B135" s="39"/>
      <c r="C135" s="40"/>
      <c r="D135" s="39"/>
      <c r="E135" s="40"/>
      <c r="F135" s="39"/>
      <c r="G135" s="40"/>
      <c r="H135" s="39"/>
      <c r="I135" s="40"/>
      <c r="J135" s="39"/>
      <c r="K135" s="40"/>
    </row>
    <row r="136" spans="2:11" x14ac:dyDescent="0.35">
      <c r="B136" s="39"/>
      <c r="C136" s="40"/>
      <c r="D136" s="39"/>
      <c r="E136" s="40"/>
      <c r="F136" s="39"/>
      <c r="G136" s="40"/>
      <c r="H136" s="39"/>
      <c r="I136" s="40"/>
      <c r="J136" s="39"/>
      <c r="K136" s="40"/>
    </row>
    <row r="137" spans="2:11" x14ac:dyDescent="0.35">
      <c r="B137" s="39"/>
      <c r="C137" s="40"/>
      <c r="D137" s="39"/>
      <c r="E137" s="40"/>
      <c r="F137" s="39"/>
      <c r="G137" s="40"/>
      <c r="H137" s="39"/>
      <c r="I137" s="40"/>
      <c r="J137" s="39"/>
      <c r="K137" s="40"/>
    </row>
    <row r="138" spans="2:11" ht="15" thickBot="1" x14ac:dyDescent="0.4">
      <c r="B138" s="41"/>
      <c r="C138" s="42"/>
      <c r="D138" s="41"/>
      <c r="E138" s="42"/>
      <c r="F138" s="41"/>
      <c r="G138" s="42"/>
      <c r="H138" s="41"/>
      <c r="I138" s="42"/>
      <c r="J138" s="41"/>
      <c r="K138" s="42"/>
    </row>
    <row r="139" spans="2:11" ht="5.15" customHeight="1" x14ac:dyDescent="0.35"/>
    <row r="140" spans="2:11" ht="5.15" customHeight="1" x14ac:dyDescent="0.35"/>
    <row r="141" spans="2:11" x14ac:dyDescent="0.35">
      <c r="B141" s="13" t="s">
        <v>137</v>
      </c>
      <c r="C141" s="15"/>
      <c r="D141" s="13" t="s">
        <v>138</v>
      </c>
      <c r="E141" s="15"/>
      <c r="F141" s="13" t="s">
        <v>139</v>
      </c>
      <c r="G141" s="15"/>
      <c r="H141" s="13" t="s">
        <v>140</v>
      </c>
      <c r="I141" s="15"/>
      <c r="J141" s="13" t="s">
        <v>141</v>
      </c>
      <c r="K141" s="15"/>
    </row>
    <row r="142" spans="2:11" ht="15" thickBot="1" x14ac:dyDescent="0.4">
      <c r="B142" s="37" t="s">
        <v>67</v>
      </c>
      <c r="D142" s="37" t="s">
        <v>67</v>
      </c>
      <c r="F142" s="37" t="s">
        <v>67</v>
      </c>
      <c r="H142" s="37" t="s">
        <v>67</v>
      </c>
      <c r="J142" s="37" t="s">
        <v>67</v>
      </c>
    </row>
    <row r="143" spans="2:11" x14ac:dyDescent="0.35">
      <c r="B143" s="46" t="s">
        <v>59</v>
      </c>
      <c r="C143" s="22"/>
      <c r="D143" s="46" t="s">
        <v>59</v>
      </c>
      <c r="E143" s="22"/>
      <c r="F143" s="46" t="s">
        <v>59</v>
      </c>
      <c r="G143" s="22"/>
      <c r="H143" s="46" t="s">
        <v>59</v>
      </c>
      <c r="I143" s="22"/>
      <c r="J143" s="46" t="s">
        <v>59</v>
      </c>
      <c r="K143" s="22"/>
    </row>
    <row r="144" spans="2:11" ht="15" thickBot="1" x14ac:dyDescent="0.4">
      <c r="B144" s="47" t="s">
        <v>63</v>
      </c>
      <c r="C144" s="48" t="s">
        <v>41</v>
      </c>
      <c r="D144" s="47" t="s">
        <v>63</v>
      </c>
      <c r="E144" s="48" t="s">
        <v>41</v>
      </c>
      <c r="F144" s="47" t="s">
        <v>63</v>
      </c>
      <c r="G144" s="48" t="s">
        <v>41</v>
      </c>
      <c r="H144" s="47" t="s">
        <v>63</v>
      </c>
      <c r="I144" s="48" t="s">
        <v>41</v>
      </c>
      <c r="J144" s="47" t="s">
        <v>63</v>
      </c>
      <c r="K144" s="48" t="s">
        <v>41</v>
      </c>
    </row>
    <row r="145" spans="2:11" x14ac:dyDescent="0.35">
      <c r="B145" s="49" t="str">
        <f>IF(C143=0," ","Sick Leave Oregon")</f>
        <v xml:space="preserve"> </v>
      </c>
      <c r="C145" s="29" t="str">
        <f>IF(C143=0," ",3.33%)</f>
        <v xml:space="preserve"> </v>
      </c>
      <c r="D145" s="49" t="str">
        <f>IF(E143=0," ","Sick Leave Oregon")</f>
        <v xml:space="preserve"> </v>
      </c>
      <c r="E145" s="29" t="str">
        <f>IF(E143=0," ",3.33%)</f>
        <v xml:space="preserve"> </v>
      </c>
      <c r="F145" s="49" t="str">
        <f>IF(G143=0," ","Sick Leave Oregon")</f>
        <v xml:space="preserve"> </v>
      </c>
      <c r="G145" s="29" t="str">
        <f>IF(G143=0," ",3.33%)</f>
        <v xml:space="preserve"> </v>
      </c>
      <c r="H145" s="49" t="str">
        <f>IF(I143=0," ","Sick Leave Oregon")</f>
        <v xml:space="preserve"> </v>
      </c>
      <c r="I145" s="29" t="str">
        <f>IF(I143=0," ",3.33%)</f>
        <v xml:space="preserve"> </v>
      </c>
      <c r="J145" s="49" t="str">
        <f>IF(K143=0," ","Sick Leave Oregon")</f>
        <v xml:space="preserve"> </v>
      </c>
      <c r="K145" s="29" t="str">
        <f>IF(K143=0," ",3.33%)</f>
        <v xml:space="preserve"> </v>
      </c>
    </row>
    <row r="146" spans="2:11" x14ac:dyDescent="0.35">
      <c r="B146" s="50" t="str">
        <f>IF(C143=0," ","Paid Leave Oregon")</f>
        <v xml:space="preserve"> </v>
      </c>
      <c r="C146" s="32" t="str">
        <f>IF(C143=0," ",0.004)</f>
        <v xml:space="preserve"> </v>
      </c>
      <c r="D146" s="50" t="str">
        <f>IF(E143=0," ","Paid Leave Oregon")</f>
        <v xml:space="preserve"> </v>
      </c>
      <c r="E146" s="32" t="str">
        <f>IF(E143=0," ",0.004)</f>
        <v xml:space="preserve"> </v>
      </c>
      <c r="F146" s="50" t="str">
        <f>IF(G143=0," ","Paid Leave Oregon")</f>
        <v xml:space="preserve"> </v>
      </c>
      <c r="G146" s="32" t="str">
        <f>IF(G143=0," ",0.004)</f>
        <v xml:space="preserve"> </v>
      </c>
      <c r="H146" s="50" t="str">
        <f>IF(I143=0," ","Paid Leave Oregon")</f>
        <v xml:space="preserve"> </v>
      </c>
      <c r="I146" s="32" t="str">
        <f>IF(I143=0," ",0.004)</f>
        <v xml:space="preserve"> </v>
      </c>
      <c r="J146" s="50" t="str">
        <f>IF(K143=0," ","Paid Leave Oregon")</f>
        <v xml:space="preserve"> </v>
      </c>
      <c r="K146" s="32" t="str">
        <f>IF(K143=0," ",0.004)</f>
        <v xml:space="preserve"> </v>
      </c>
    </row>
    <row r="147" spans="2:11" x14ac:dyDescent="0.35">
      <c r="B147" s="50" t="str">
        <f>IF(C143=0," ","FICA")</f>
        <v xml:space="preserve"> </v>
      </c>
      <c r="C147" s="32" t="str">
        <f>IF(C143=0," ",0.0765)</f>
        <v xml:space="preserve"> </v>
      </c>
      <c r="D147" s="50" t="str">
        <f>IF(E143=0," ","FICA")</f>
        <v xml:space="preserve"> </v>
      </c>
      <c r="E147" s="32" t="str">
        <f>IF(E143=0," ",0.0765)</f>
        <v xml:space="preserve"> </v>
      </c>
      <c r="F147" s="50" t="str">
        <f>IF(G143=0," ","FICA")</f>
        <v xml:space="preserve"> </v>
      </c>
      <c r="G147" s="32" t="str">
        <f>IF(G143=0," ",0.0765)</f>
        <v xml:space="preserve"> </v>
      </c>
      <c r="H147" s="50" t="str">
        <f>IF(I143=0," ","FICA")</f>
        <v xml:space="preserve"> </v>
      </c>
      <c r="I147" s="32" t="str">
        <f>IF(I143=0," ",0.0765)</f>
        <v xml:space="preserve"> </v>
      </c>
      <c r="J147" s="50" t="str">
        <f>IF(K143=0," ","FICA")</f>
        <v xml:space="preserve"> </v>
      </c>
      <c r="K147" s="32" t="str">
        <f>IF(K143=0," ",0.0765)</f>
        <v xml:space="preserve"> </v>
      </c>
    </row>
    <row r="148" spans="2:11" x14ac:dyDescent="0.35">
      <c r="B148" s="50" t="str">
        <f>IF(C143=0," ","Worker's Comp")</f>
        <v xml:space="preserve"> </v>
      </c>
      <c r="C148" s="32" t="str">
        <f>IF(C143=0,"",$C$10)</f>
        <v/>
      </c>
      <c r="D148" s="50" t="str">
        <f>IF(E143=0," ","Worker's Comp")</f>
        <v xml:space="preserve"> </v>
      </c>
      <c r="E148" s="32" t="str">
        <f>IF(E143=0,"",$C$10)</f>
        <v/>
      </c>
      <c r="F148" s="50" t="str">
        <f>IF(G143=0," ","Worker's Comp")</f>
        <v xml:space="preserve"> </v>
      </c>
      <c r="G148" s="32" t="str">
        <f>IF(G143=0,"",$C$10)</f>
        <v/>
      </c>
      <c r="H148" s="50" t="str">
        <f>IF(I143=0," ","Worker's Comp")</f>
        <v xml:space="preserve"> </v>
      </c>
      <c r="I148" s="32" t="str">
        <f>IF(I143=0,"",$C$10)</f>
        <v/>
      </c>
      <c r="J148" s="50" t="str">
        <f>IF(K143=0," ","Worker's Comp")</f>
        <v xml:space="preserve"> </v>
      </c>
      <c r="K148" s="32" t="str">
        <f>IF(K143=0,"",$C$10)</f>
        <v/>
      </c>
    </row>
    <row r="149" spans="2:11" x14ac:dyDescent="0.35">
      <c r="B149" s="50" t="str">
        <f>IF(C143=0," ","Unemployment")</f>
        <v xml:space="preserve"> </v>
      </c>
      <c r="C149" s="32" t="str">
        <f>IF(C143=0,"",$C$11)</f>
        <v/>
      </c>
      <c r="D149" s="50" t="str">
        <f>IF(E143=0," ","Unemployment")</f>
        <v xml:space="preserve"> </v>
      </c>
      <c r="E149" s="32" t="str">
        <f>IF(E143=0,"",$C$11)</f>
        <v/>
      </c>
      <c r="F149" s="50" t="str">
        <f>IF(G143=0," ","Unemployment")</f>
        <v xml:space="preserve"> </v>
      </c>
      <c r="G149" s="32" t="str">
        <f>IF(G143=0,"",$C$11)</f>
        <v/>
      </c>
      <c r="H149" s="50" t="str">
        <f>IF(I143=0," ","Unemployment")</f>
        <v xml:space="preserve"> </v>
      </c>
      <c r="I149" s="32" t="str">
        <f>IF(I143=0,"",$C$11)</f>
        <v/>
      </c>
      <c r="J149" s="50" t="str">
        <f>IF(K143=0," ","Unemployment")</f>
        <v xml:space="preserve"> </v>
      </c>
      <c r="K149" s="32" t="str">
        <f>IF(K143=0,"",$C$11)</f>
        <v/>
      </c>
    </row>
    <row r="150" spans="2:11" x14ac:dyDescent="0.35">
      <c r="B150" s="39"/>
      <c r="C150" s="40"/>
      <c r="D150" s="39"/>
      <c r="E150" s="40"/>
      <c r="F150" s="39"/>
      <c r="G150" s="40"/>
      <c r="H150" s="39"/>
      <c r="I150" s="40"/>
      <c r="J150" s="39"/>
      <c r="K150" s="40"/>
    </row>
    <row r="151" spans="2:11" x14ac:dyDescent="0.35">
      <c r="B151" s="39"/>
      <c r="C151" s="40"/>
      <c r="D151" s="39"/>
      <c r="E151" s="40"/>
      <c r="F151" s="39"/>
      <c r="G151" s="40"/>
      <c r="H151" s="39"/>
      <c r="I151" s="40"/>
      <c r="J151" s="39"/>
      <c r="K151" s="40"/>
    </row>
    <row r="152" spans="2:11" x14ac:dyDescent="0.35">
      <c r="B152" s="39"/>
      <c r="C152" s="40"/>
      <c r="D152" s="39"/>
      <c r="E152" s="40"/>
      <c r="F152" s="39"/>
      <c r="G152" s="40"/>
      <c r="H152" s="39"/>
      <c r="I152" s="40"/>
      <c r="J152" s="39"/>
      <c r="K152" s="40"/>
    </row>
    <row r="153" spans="2:11" x14ac:dyDescent="0.35">
      <c r="B153" s="39"/>
      <c r="C153" s="40"/>
      <c r="D153" s="43"/>
      <c r="E153" s="40"/>
      <c r="F153" s="39"/>
      <c r="G153" s="40"/>
      <c r="H153" s="39"/>
      <c r="I153" s="40"/>
      <c r="J153" s="39"/>
      <c r="K153" s="40"/>
    </row>
    <row r="154" spans="2:11" x14ac:dyDescent="0.35">
      <c r="B154" s="104"/>
      <c r="C154" s="105"/>
      <c r="D154" s="106"/>
      <c r="E154" s="105"/>
      <c r="F154" s="104"/>
      <c r="G154" s="105"/>
      <c r="H154" s="104"/>
      <c r="I154" s="105"/>
      <c r="J154" s="104"/>
      <c r="K154" s="105"/>
    </row>
    <row r="155" spans="2:11" ht="15" thickBot="1" x14ac:dyDescent="0.4">
      <c r="B155" s="41"/>
      <c r="C155" s="42"/>
      <c r="D155" s="41"/>
      <c r="E155" s="42"/>
      <c r="F155" s="41"/>
      <c r="G155" s="42"/>
      <c r="H155" s="41"/>
      <c r="I155" s="42"/>
      <c r="J155" s="41"/>
      <c r="K155" s="42"/>
    </row>
    <row r="156" spans="2:11" x14ac:dyDescent="0.35">
      <c r="B156" s="13" t="s">
        <v>142</v>
      </c>
      <c r="C156" s="15"/>
      <c r="D156" s="13" t="s">
        <v>143</v>
      </c>
      <c r="E156" s="15"/>
      <c r="F156" s="13" t="s">
        <v>144</v>
      </c>
      <c r="G156" s="15"/>
      <c r="H156" s="13" t="s">
        <v>145</v>
      </c>
      <c r="I156" s="15"/>
      <c r="J156" s="13" t="s">
        <v>146</v>
      </c>
      <c r="K156" s="15"/>
    </row>
    <row r="157" spans="2:11" ht="15" thickBot="1" x14ac:dyDescent="0.4">
      <c r="B157" s="37" t="s">
        <v>67</v>
      </c>
      <c r="D157" s="37" t="s">
        <v>67</v>
      </c>
      <c r="F157" s="37" t="s">
        <v>67</v>
      </c>
      <c r="H157" s="37" t="s">
        <v>67</v>
      </c>
      <c r="J157" s="37" t="s">
        <v>67</v>
      </c>
    </row>
    <row r="158" spans="2:11" x14ac:dyDescent="0.35">
      <c r="B158" s="46" t="s">
        <v>59</v>
      </c>
      <c r="C158" s="22"/>
      <c r="D158" s="46" t="s">
        <v>59</v>
      </c>
      <c r="E158" s="22"/>
      <c r="F158" s="46" t="s">
        <v>59</v>
      </c>
      <c r="G158" s="22"/>
      <c r="H158" s="46" t="s">
        <v>59</v>
      </c>
      <c r="I158" s="22"/>
      <c r="J158" s="46" t="s">
        <v>59</v>
      </c>
      <c r="K158" s="22"/>
    </row>
    <row r="159" spans="2:11" ht="15" thickBot="1" x14ac:dyDescent="0.4">
      <c r="B159" s="47" t="s">
        <v>63</v>
      </c>
      <c r="C159" s="48" t="s">
        <v>41</v>
      </c>
      <c r="D159" s="47" t="s">
        <v>63</v>
      </c>
      <c r="E159" s="48" t="s">
        <v>41</v>
      </c>
      <c r="F159" s="47" t="s">
        <v>63</v>
      </c>
      <c r="G159" s="48" t="s">
        <v>41</v>
      </c>
      <c r="H159" s="47" t="s">
        <v>63</v>
      </c>
      <c r="I159" s="48" t="s">
        <v>41</v>
      </c>
      <c r="J159" s="47" t="s">
        <v>63</v>
      </c>
      <c r="K159" s="48" t="s">
        <v>41</v>
      </c>
    </row>
    <row r="160" spans="2:11" x14ac:dyDescent="0.35">
      <c r="B160" s="49" t="str">
        <f>IF(C158=0," ","Sick Leave Oregon")</f>
        <v xml:space="preserve"> </v>
      </c>
      <c r="C160" s="29" t="str">
        <f>IF(C158=0," ",3.33%)</f>
        <v xml:space="preserve"> </v>
      </c>
      <c r="D160" s="49" t="str">
        <f>IF(E158=0," ","Sick Leave Oregon")</f>
        <v xml:space="preserve"> </v>
      </c>
      <c r="E160" s="29" t="str">
        <f>IF(E158=0," ",3.33%)</f>
        <v xml:space="preserve"> </v>
      </c>
      <c r="F160" s="49" t="str">
        <f>IF(G158=0," ","Sick Leave Oregon")</f>
        <v xml:space="preserve"> </v>
      </c>
      <c r="G160" s="29" t="str">
        <f>IF(G158=0," ",3.33%)</f>
        <v xml:space="preserve"> </v>
      </c>
      <c r="H160" s="49" t="str">
        <f>IF(I158=0," ","Sick Leave Oregon")</f>
        <v xml:space="preserve"> </v>
      </c>
      <c r="I160" s="29" t="str">
        <f>IF(I158=0," ",3.33%)</f>
        <v xml:space="preserve"> </v>
      </c>
      <c r="J160" s="49" t="str">
        <f>IF(K158=0," ","Sick Leave Oregon")</f>
        <v xml:space="preserve"> </v>
      </c>
      <c r="K160" s="29" t="str">
        <f>IF(K158=0," ",3.33%)</f>
        <v xml:space="preserve"> </v>
      </c>
    </row>
    <row r="161" spans="2:11" x14ac:dyDescent="0.35">
      <c r="B161" s="50" t="str">
        <f>IF(C158=0," ","Paid Leave Oregon")</f>
        <v xml:space="preserve"> </v>
      </c>
      <c r="C161" s="32" t="str">
        <f>IF(C158=0," ",0.004)</f>
        <v xml:space="preserve"> </v>
      </c>
      <c r="D161" s="50" t="str">
        <f>IF(E158=0," ","Paid Leave Oregon")</f>
        <v xml:space="preserve"> </v>
      </c>
      <c r="E161" s="32" t="str">
        <f>IF(E158=0," ",0.004)</f>
        <v xml:space="preserve"> </v>
      </c>
      <c r="F161" s="50" t="str">
        <f>IF(G158=0," ","Paid Leave Oregon")</f>
        <v xml:space="preserve"> </v>
      </c>
      <c r="G161" s="32" t="str">
        <f>IF(G158=0," ",0.004)</f>
        <v xml:space="preserve"> </v>
      </c>
      <c r="H161" s="50" t="str">
        <f>IF(I158=0," ","Paid Leave Oregon")</f>
        <v xml:space="preserve"> </v>
      </c>
      <c r="I161" s="32" t="str">
        <f>IF(I158=0," ",0.004)</f>
        <v xml:space="preserve"> </v>
      </c>
      <c r="J161" s="50" t="str">
        <f>IF(K158=0," ","Paid Leave Oregon")</f>
        <v xml:space="preserve"> </v>
      </c>
      <c r="K161" s="32" t="str">
        <f>IF(K158=0," ",0.004)</f>
        <v xml:space="preserve"> </v>
      </c>
    </row>
    <row r="162" spans="2:11" x14ac:dyDescent="0.35">
      <c r="B162" s="50" t="str">
        <f>IF(C158=0," ","FICA")</f>
        <v xml:space="preserve"> </v>
      </c>
      <c r="C162" s="32" t="str">
        <f>IF(C158=0," ",0.0765)</f>
        <v xml:space="preserve"> </v>
      </c>
      <c r="D162" s="50" t="str">
        <f>IF(E158=0," ","FICA")</f>
        <v xml:space="preserve"> </v>
      </c>
      <c r="E162" s="32" t="str">
        <f>IF(E158=0," ",0.0765)</f>
        <v xml:space="preserve"> </v>
      </c>
      <c r="F162" s="50" t="str">
        <f>IF(G158=0," ","FICA")</f>
        <v xml:space="preserve"> </v>
      </c>
      <c r="G162" s="32" t="str">
        <f>IF(G158=0," ",0.0765)</f>
        <v xml:space="preserve"> </v>
      </c>
      <c r="H162" s="50" t="str">
        <f>IF(I158=0," ","FICA")</f>
        <v xml:space="preserve"> </v>
      </c>
      <c r="I162" s="32" t="str">
        <f>IF(I158=0," ",0.0765)</f>
        <v xml:space="preserve"> </v>
      </c>
      <c r="J162" s="50" t="str">
        <f>IF(K158=0," ","FICA")</f>
        <v xml:space="preserve"> </v>
      </c>
      <c r="K162" s="32" t="str">
        <f>IF(K158=0," ",0.0765)</f>
        <v xml:space="preserve"> </v>
      </c>
    </row>
    <row r="163" spans="2:11" x14ac:dyDescent="0.35">
      <c r="B163" s="50" t="str">
        <f>IF(C158=0," ","Worker's Comp")</f>
        <v xml:space="preserve"> </v>
      </c>
      <c r="C163" s="32" t="str">
        <f>IF(C158=0,"",$C$10)</f>
        <v/>
      </c>
      <c r="D163" s="50" t="str">
        <f>IF(E158=0," ","Worker's Comp")</f>
        <v xml:space="preserve"> </v>
      </c>
      <c r="E163" s="32" t="str">
        <f>IF(E158=0,"",$C$10)</f>
        <v/>
      </c>
      <c r="F163" s="50" t="str">
        <f>IF(G158=0," ","Worker's Comp")</f>
        <v xml:space="preserve"> </v>
      </c>
      <c r="G163" s="32" t="str">
        <f>IF(G158=0,"",$C$10)</f>
        <v/>
      </c>
      <c r="H163" s="50" t="str">
        <f>IF(I158=0," ","Worker's Comp")</f>
        <v xml:space="preserve"> </v>
      </c>
      <c r="I163" s="32" t="str">
        <f>IF(I158=0,"",$C$10)</f>
        <v/>
      </c>
      <c r="J163" s="50" t="str">
        <f>IF(K158=0," ","Worker's Comp")</f>
        <v xml:space="preserve"> </v>
      </c>
      <c r="K163" s="32" t="str">
        <f>IF(K158=0,"",$C$10)</f>
        <v/>
      </c>
    </row>
    <row r="164" spans="2:11" x14ac:dyDescent="0.35">
      <c r="B164" s="50" t="str">
        <f>IF(C158=0," ","Unemployment")</f>
        <v xml:space="preserve"> </v>
      </c>
      <c r="C164" s="32" t="str">
        <f>IF(C158=0,"",$C$11)</f>
        <v/>
      </c>
      <c r="D164" s="50" t="str">
        <f>IF(E158=0," ","Unemployment")</f>
        <v xml:space="preserve"> </v>
      </c>
      <c r="E164" s="32" t="str">
        <f>IF(E158=0,"",$C$11)</f>
        <v/>
      </c>
      <c r="F164" s="50" t="str">
        <f>IF(G158=0," ","Unemployment")</f>
        <v xml:space="preserve"> </v>
      </c>
      <c r="G164" s="32" t="str">
        <f>IF(G158=0,"",$C$11)</f>
        <v/>
      </c>
      <c r="H164" s="50" t="str">
        <f>IF(I158=0," ","Unemployment")</f>
        <v xml:space="preserve"> </v>
      </c>
      <c r="I164" s="32" t="str">
        <f>IF(I158=0,"",$C$11)</f>
        <v/>
      </c>
      <c r="J164" s="50" t="str">
        <f>IF(K158=0," ","Unemployment")</f>
        <v xml:space="preserve"> </v>
      </c>
      <c r="K164" s="32" t="str">
        <f>IF(K158=0,"",$C$11)</f>
        <v/>
      </c>
    </row>
    <row r="165" spans="2:11" x14ac:dyDescent="0.35">
      <c r="B165" s="64"/>
      <c r="C165" s="27"/>
      <c r="D165" s="64"/>
      <c r="E165" s="27"/>
      <c r="F165" s="64"/>
      <c r="G165" s="27"/>
      <c r="H165" s="64"/>
      <c r="I165" s="27"/>
      <c r="J165" s="64"/>
      <c r="K165" s="27"/>
    </row>
    <row r="166" spans="2:11" x14ac:dyDescent="0.35">
      <c r="B166" s="64"/>
      <c r="C166" s="27"/>
      <c r="D166" s="39"/>
      <c r="E166" s="40"/>
      <c r="F166" s="39"/>
      <c r="G166" s="40"/>
      <c r="H166" s="39"/>
      <c r="I166" s="40"/>
      <c r="J166" s="39"/>
      <c r="K166" s="40"/>
    </row>
    <row r="167" spans="2:11" x14ac:dyDescent="0.35">
      <c r="B167" s="64"/>
      <c r="C167" s="27"/>
      <c r="D167" s="39"/>
      <c r="E167" s="40"/>
      <c r="F167" s="39"/>
      <c r="G167" s="40"/>
      <c r="H167" s="39"/>
      <c r="I167" s="40"/>
      <c r="J167" s="39"/>
      <c r="K167" s="40"/>
    </row>
    <row r="168" spans="2:11" x14ac:dyDescent="0.35">
      <c r="B168" s="39"/>
      <c r="C168" s="27"/>
      <c r="D168" s="39"/>
      <c r="E168" s="40"/>
      <c r="F168" s="39"/>
      <c r="G168" s="40"/>
      <c r="H168" s="39"/>
      <c r="I168" s="40"/>
      <c r="J168" s="39"/>
      <c r="K168" s="40"/>
    </row>
    <row r="169" spans="2:11" ht="15" thickBot="1" x14ac:dyDescent="0.4">
      <c r="B169" s="41"/>
      <c r="C169" s="28"/>
      <c r="D169" s="41"/>
      <c r="E169" s="42"/>
      <c r="F169" s="41"/>
      <c r="G169" s="42"/>
      <c r="H169" s="41"/>
      <c r="I169" s="42"/>
      <c r="J169" s="41"/>
      <c r="K169" s="42"/>
    </row>
    <row r="170" spans="2:11" ht="5.15" customHeight="1" x14ac:dyDescent="0.35">
      <c r="B170" s="51"/>
      <c r="C170" s="51"/>
      <c r="D170" s="51"/>
      <c r="E170" s="51"/>
      <c r="F170" s="51"/>
      <c r="G170" s="51"/>
      <c r="H170" s="51"/>
      <c r="I170" s="51"/>
      <c r="J170" s="51"/>
      <c r="K170" s="51"/>
    </row>
    <row r="171" spans="2:11" ht="5.15" customHeight="1" x14ac:dyDescent="0.35"/>
    <row r="172" spans="2:11" x14ac:dyDescent="0.35">
      <c r="B172" s="13" t="s">
        <v>147</v>
      </c>
      <c r="C172" s="15"/>
      <c r="D172" s="13" t="s">
        <v>148</v>
      </c>
      <c r="E172" s="15"/>
      <c r="F172" s="13" t="s">
        <v>149</v>
      </c>
      <c r="G172" s="15"/>
      <c r="H172" s="13" t="s">
        <v>150</v>
      </c>
      <c r="I172" s="15"/>
      <c r="J172" s="13" t="s">
        <v>151</v>
      </c>
      <c r="K172" s="15"/>
    </row>
    <row r="173" spans="2:11" ht="15" thickBot="1" x14ac:dyDescent="0.4">
      <c r="B173" s="37" t="s">
        <v>67</v>
      </c>
      <c r="D173" s="37" t="s">
        <v>67</v>
      </c>
      <c r="F173" s="37" t="s">
        <v>67</v>
      </c>
      <c r="H173" s="37" t="s">
        <v>67</v>
      </c>
      <c r="J173" s="37" t="s">
        <v>67</v>
      </c>
    </row>
    <row r="174" spans="2:11" x14ac:dyDescent="0.35">
      <c r="B174" s="46" t="s">
        <v>59</v>
      </c>
      <c r="C174" s="22"/>
      <c r="D174" s="46" t="s">
        <v>59</v>
      </c>
      <c r="E174" s="22"/>
      <c r="F174" s="46" t="s">
        <v>59</v>
      </c>
      <c r="G174" s="22"/>
      <c r="H174" s="46" t="s">
        <v>59</v>
      </c>
      <c r="I174" s="22"/>
      <c r="J174" s="46" t="s">
        <v>59</v>
      </c>
      <c r="K174" s="22"/>
    </row>
    <row r="175" spans="2:11" ht="15" thickBot="1" x14ac:dyDescent="0.4">
      <c r="B175" s="47" t="s">
        <v>63</v>
      </c>
      <c r="C175" s="48" t="s">
        <v>41</v>
      </c>
      <c r="D175" s="47" t="s">
        <v>63</v>
      </c>
      <c r="E175" s="48" t="s">
        <v>41</v>
      </c>
      <c r="F175" s="47" t="s">
        <v>63</v>
      </c>
      <c r="G175" s="48" t="s">
        <v>41</v>
      </c>
      <c r="H175" s="47" t="s">
        <v>63</v>
      </c>
      <c r="I175" s="48" t="s">
        <v>41</v>
      </c>
      <c r="J175" s="47" t="s">
        <v>63</v>
      </c>
      <c r="K175" s="48" t="s">
        <v>41</v>
      </c>
    </row>
    <row r="176" spans="2:11" x14ac:dyDescent="0.35">
      <c r="B176" s="49" t="str">
        <f>IF(C18=0," ","Sick Leave Oregon")</f>
        <v xml:space="preserve"> </v>
      </c>
      <c r="C176" s="29" t="str">
        <f>IF(C174=0," ",3.33%)</f>
        <v xml:space="preserve"> </v>
      </c>
      <c r="D176" s="49" t="str">
        <f>IF(E174=0," ","Sick Leave Oregon")</f>
        <v xml:space="preserve"> </v>
      </c>
      <c r="E176" s="29" t="str">
        <f>IF(E174=0," ",3.33%)</f>
        <v xml:space="preserve"> </v>
      </c>
      <c r="F176" s="49" t="str">
        <f>IF(G174=0," ","Sick Leave Oregon")</f>
        <v xml:space="preserve"> </v>
      </c>
      <c r="G176" s="29" t="str">
        <f>IF(G174=0," ",3.33%)</f>
        <v xml:space="preserve"> </v>
      </c>
      <c r="H176" s="49" t="str">
        <f>IF(I174=0," ","Sick Leave Oregon")</f>
        <v xml:space="preserve"> </v>
      </c>
      <c r="I176" s="29" t="str">
        <f>IF(I174=0," ",3.33%)</f>
        <v xml:space="preserve"> </v>
      </c>
      <c r="J176" s="49" t="str">
        <f>IF(K174=0," ","Sick Leave Oregon")</f>
        <v xml:space="preserve"> </v>
      </c>
      <c r="K176" s="29" t="str">
        <f>IF(K174=0," ",3.33%)</f>
        <v xml:space="preserve"> </v>
      </c>
    </row>
    <row r="177" spans="2:11" x14ac:dyDescent="0.35">
      <c r="B177" s="50" t="str">
        <f>IF(C174=0," ","Paid Leave Oregon")</f>
        <v xml:space="preserve"> </v>
      </c>
      <c r="C177" s="32" t="str">
        <f>IF(C174=0," ",0.004)</f>
        <v xml:space="preserve"> </v>
      </c>
      <c r="D177" s="50" t="str">
        <f>IF(E174=0," ","Paid Leave Oregon")</f>
        <v xml:space="preserve"> </v>
      </c>
      <c r="E177" s="32" t="str">
        <f>IF(E174=0," ",0.004)</f>
        <v xml:space="preserve"> </v>
      </c>
      <c r="F177" s="50" t="str">
        <f>IF(G174=0," ","Paid Leave Oregon")</f>
        <v xml:space="preserve"> </v>
      </c>
      <c r="G177" s="32" t="str">
        <f>IF(G174=0," ",0.004)</f>
        <v xml:space="preserve"> </v>
      </c>
      <c r="H177" s="50" t="str">
        <f>IF(I174=0," ","Paid Leave Oregon")</f>
        <v xml:space="preserve"> </v>
      </c>
      <c r="I177" s="32" t="str">
        <f>IF(I174=0," ",0.004)</f>
        <v xml:space="preserve"> </v>
      </c>
      <c r="J177" s="50" t="str">
        <f>IF(K174=0," ","Paid Leave Oregon")</f>
        <v xml:space="preserve"> </v>
      </c>
      <c r="K177" s="32" t="str">
        <f>IF(K174=0," ",0.004)</f>
        <v xml:space="preserve"> </v>
      </c>
    </row>
    <row r="178" spans="2:11" x14ac:dyDescent="0.35">
      <c r="B178" s="50" t="str">
        <f>IF(C174=0," ","FICA")</f>
        <v xml:space="preserve"> </v>
      </c>
      <c r="C178" s="32" t="str">
        <f>IF(C174=0," ",0.0765)</f>
        <v xml:space="preserve"> </v>
      </c>
      <c r="D178" s="50" t="str">
        <f>IF(E174=0," ","FICA")</f>
        <v xml:space="preserve"> </v>
      </c>
      <c r="E178" s="32" t="str">
        <f>IF(E174=0," ",0.0765)</f>
        <v xml:space="preserve"> </v>
      </c>
      <c r="F178" s="50" t="str">
        <f>IF(G174=0," ","FICA")</f>
        <v xml:space="preserve"> </v>
      </c>
      <c r="G178" s="32" t="str">
        <f>IF(G174=0," ",0.0765)</f>
        <v xml:space="preserve"> </v>
      </c>
      <c r="H178" s="50" t="str">
        <f>IF(I174=0," ","FICA")</f>
        <v xml:space="preserve"> </v>
      </c>
      <c r="I178" s="32" t="str">
        <f>IF(I174=0," ",0.0765)</f>
        <v xml:space="preserve"> </v>
      </c>
      <c r="J178" s="50" t="str">
        <f>IF(K174=0," ","FICA")</f>
        <v xml:space="preserve"> </v>
      </c>
      <c r="K178" s="32" t="str">
        <f>IF(K174=0," ",0.0765)</f>
        <v xml:space="preserve"> </v>
      </c>
    </row>
    <row r="179" spans="2:11" x14ac:dyDescent="0.35">
      <c r="B179" s="50" t="str">
        <f>IF(C174=0," ","Worker's Comp")</f>
        <v xml:space="preserve"> </v>
      </c>
      <c r="C179" s="32" t="str">
        <f>IF(C174=0,"",$C$10)</f>
        <v/>
      </c>
      <c r="D179" s="50" t="str">
        <f>IF(E174=0," ","Worker's Comp")</f>
        <v xml:space="preserve"> </v>
      </c>
      <c r="E179" s="32" t="str">
        <f>IF(E174=0,"",$C$10)</f>
        <v/>
      </c>
      <c r="F179" s="50" t="str">
        <f>IF(G174=0," ","Worker's Comp")</f>
        <v xml:space="preserve"> </v>
      </c>
      <c r="G179" s="32" t="str">
        <f>IF(G174=0,"",$C$10)</f>
        <v/>
      </c>
      <c r="H179" s="50" t="str">
        <f>IF(I174=0," ","Worker's Comp")</f>
        <v xml:space="preserve"> </v>
      </c>
      <c r="I179" s="32" t="str">
        <f>IF(I174=0,"",$C$10)</f>
        <v/>
      </c>
      <c r="J179" s="50" t="str">
        <f>IF(K174=0," ","Worker's Comp")</f>
        <v xml:space="preserve"> </v>
      </c>
      <c r="K179" s="32" t="str">
        <f>IF(K174=0,"",$C$10)</f>
        <v/>
      </c>
    </row>
    <row r="180" spans="2:11" x14ac:dyDescent="0.35">
      <c r="B180" s="50" t="str">
        <f>IF(C174=0," ","Unemployment")</f>
        <v xml:space="preserve"> </v>
      </c>
      <c r="C180" s="32" t="str">
        <f>IF(C174=0,"",$C$11)</f>
        <v/>
      </c>
      <c r="D180" s="50" t="str">
        <f>IF(E174=0," ","Unemployment")</f>
        <v xml:space="preserve"> </v>
      </c>
      <c r="E180" s="32" t="str">
        <f>IF(E174=0,"",$C$11)</f>
        <v/>
      </c>
      <c r="F180" s="50" t="str">
        <f>IF(G174=0," ","Unemployment")</f>
        <v xml:space="preserve"> </v>
      </c>
      <c r="G180" s="32" t="str">
        <f>IF(G174=0,"",$C$11)</f>
        <v/>
      </c>
      <c r="H180" s="50" t="str">
        <f>IF(I174=0," ","Unemployment")</f>
        <v xml:space="preserve"> </v>
      </c>
      <c r="I180" s="32" t="str">
        <f>IF(I174=0,"",$C$11)</f>
        <v/>
      </c>
      <c r="J180" s="50" t="str">
        <f>IF(K174=0," ","Unemployment")</f>
        <v xml:space="preserve"> </v>
      </c>
      <c r="K180" s="32" t="str">
        <f>IF(K174=0,"",$C$11)</f>
        <v/>
      </c>
    </row>
    <row r="181" spans="2:11" x14ac:dyDescent="0.35">
      <c r="B181" s="39"/>
      <c r="C181" s="40"/>
      <c r="D181" s="39"/>
      <c r="E181" s="40"/>
      <c r="F181" s="39"/>
      <c r="G181" s="40"/>
      <c r="H181" s="39"/>
      <c r="I181" s="40"/>
      <c r="J181" s="39"/>
      <c r="K181" s="40"/>
    </row>
    <row r="182" spans="2:11" x14ac:dyDescent="0.35">
      <c r="B182" s="39"/>
      <c r="C182" s="40"/>
      <c r="D182" s="39"/>
      <c r="E182" s="40"/>
      <c r="F182" s="39"/>
      <c r="G182" s="40"/>
      <c r="H182" s="39"/>
      <c r="I182" s="40"/>
      <c r="J182" s="39"/>
      <c r="K182" s="40"/>
    </row>
    <row r="183" spans="2:11" x14ac:dyDescent="0.35">
      <c r="B183" s="39"/>
      <c r="C183" s="40"/>
      <c r="D183" s="39"/>
      <c r="E183" s="40"/>
      <c r="F183" s="39"/>
      <c r="G183" s="40"/>
      <c r="H183" s="39"/>
      <c r="I183" s="40"/>
      <c r="J183" s="39"/>
      <c r="K183" s="40"/>
    </row>
    <row r="184" spans="2:11" x14ac:dyDescent="0.35">
      <c r="B184" s="39"/>
      <c r="C184" s="40"/>
      <c r="D184" s="39"/>
      <c r="E184" s="40"/>
      <c r="F184" s="39"/>
      <c r="G184" s="40"/>
      <c r="H184" s="39"/>
      <c r="I184" s="40"/>
      <c r="J184" s="39"/>
      <c r="K184" s="40"/>
    </row>
    <row r="185" spans="2:11" ht="15" thickBot="1" x14ac:dyDescent="0.4">
      <c r="B185" s="41"/>
      <c r="C185" s="42"/>
      <c r="D185" s="41"/>
      <c r="E185" s="42"/>
      <c r="F185" s="41"/>
      <c r="G185" s="42"/>
      <c r="H185" s="41"/>
      <c r="I185" s="42"/>
      <c r="J185" s="41"/>
      <c r="K185" s="42"/>
    </row>
    <row r="186" spans="2:11" ht="5.15" customHeight="1" x14ac:dyDescent="0.35"/>
    <row r="187" spans="2:11" ht="5.15" customHeight="1" x14ac:dyDescent="0.35"/>
    <row r="188" spans="2:11" x14ac:dyDescent="0.35">
      <c r="B188" s="13" t="s">
        <v>152</v>
      </c>
      <c r="C188" s="15"/>
      <c r="D188" s="13" t="s">
        <v>153</v>
      </c>
      <c r="E188" s="15"/>
      <c r="F188" s="13" t="s">
        <v>157</v>
      </c>
      <c r="G188" s="15"/>
      <c r="H188" s="13" t="s">
        <v>154</v>
      </c>
      <c r="I188" s="15"/>
      <c r="J188" s="13" t="s">
        <v>155</v>
      </c>
      <c r="K188" s="15"/>
    </row>
    <row r="189" spans="2:11" ht="15" thickBot="1" x14ac:dyDescent="0.4">
      <c r="B189" s="37" t="s">
        <v>67</v>
      </c>
      <c r="D189" s="37" t="s">
        <v>67</v>
      </c>
      <c r="F189" s="37" t="s">
        <v>67</v>
      </c>
      <c r="H189" s="37" t="s">
        <v>67</v>
      </c>
      <c r="J189" s="37" t="s">
        <v>67</v>
      </c>
    </row>
    <row r="190" spans="2:11" x14ac:dyDescent="0.35">
      <c r="B190" s="46" t="s">
        <v>59</v>
      </c>
      <c r="C190" s="22"/>
      <c r="D190" s="46" t="s">
        <v>59</v>
      </c>
      <c r="E190" s="22"/>
      <c r="F190" s="46" t="s">
        <v>59</v>
      </c>
      <c r="G190" s="22"/>
      <c r="H190" s="46" t="s">
        <v>59</v>
      </c>
      <c r="I190" s="22"/>
      <c r="J190" s="46" t="s">
        <v>59</v>
      </c>
      <c r="K190" s="22"/>
    </row>
    <row r="191" spans="2:11" ht="15" thickBot="1" x14ac:dyDescent="0.4">
      <c r="B191" s="47" t="s">
        <v>63</v>
      </c>
      <c r="C191" s="48" t="s">
        <v>41</v>
      </c>
      <c r="D191" s="47" t="s">
        <v>63</v>
      </c>
      <c r="E191" s="48" t="s">
        <v>41</v>
      </c>
      <c r="F191" s="47" t="s">
        <v>63</v>
      </c>
      <c r="G191" s="48" t="s">
        <v>41</v>
      </c>
      <c r="H191" s="47" t="s">
        <v>63</v>
      </c>
      <c r="I191" s="48" t="s">
        <v>41</v>
      </c>
      <c r="J191" s="47" t="s">
        <v>63</v>
      </c>
      <c r="K191" s="48" t="s">
        <v>41</v>
      </c>
    </row>
    <row r="192" spans="2:11" x14ac:dyDescent="0.35">
      <c r="B192" s="49" t="str">
        <f>IF(C190=0," ","Sick Leave Oregon")</f>
        <v xml:space="preserve"> </v>
      </c>
      <c r="C192" s="29" t="str">
        <f>IF(C190=0," ",3.33%)</f>
        <v xml:space="preserve"> </v>
      </c>
      <c r="D192" s="49" t="str">
        <f>IF(E190=0," ","Sick Leave Oregon")</f>
        <v xml:space="preserve"> </v>
      </c>
      <c r="E192" s="29" t="str">
        <f>IF(E190=0," ",3.33%)</f>
        <v xml:space="preserve"> </v>
      </c>
      <c r="F192" s="49" t="str">
        <f>IF(G190=0," ","Sick Leave Oregon")</f>
        <v xml:space="preserve"> </v>
      </c>
      <c r="G192" s="29" t="str">
        <f>IF(G190=0," ",3.33%)</f>
        <v xml:space="preserve"> </v>
      </c>
      <c r="H192" s="49" t="str">
        <f>IF(I190=0," ","Sick Leave Oregon")</f>
        <v xml:space="preserve"> </v>
      </c>
      <c r="I192" s="29" t="str">
        <f>IF(I190=0," ",3.33%)</f>
        <v xml:space="preserve"> </v>
      </c>
      <c r="J192" s="49" t="str">
        <f>IF(K190=0," ","Sick Leave Oregon")</f>
        <v xml:space="preserve"> </v>
      </c>
      <c r="K192" s="29" t="str">
        <f>IF(K190=0," ",3.33%)</f>
        <v xml:space="preserve"> </v>
      </c>
    </row>
    <row r="193" spans="2:11" x14ac:dyDescent="0.35">
      <c r="B193" s="50" t="str">
        <f>IF(C190=0," ","Paid Leave Oregon")</f>
        <v xml:space="preserve"> </v>
      </c>
      <c r="C193" s="32" t="str">
        <f>IF(C190=0," ",0.004)</f>
        <v xml:space="preserve"> </v>
      </c>
      <c r="D193" s="50" t="str">
        <f>IF(E190=0," ","Paid Leave Oregon")</f>
        <v xml:space="preserve"> </v>
      </c>
      <c r="E193" s="32" t="str">
        <f>IF(E190=0," ",0.004)</f>
        <v xml:space="preserve"> </v>
      </c>
      <c r="F193" s="50" t="str">
        <f>IF(G190=0," ","Paid Leave Oregon")</f>
        <v xml:space="preserve"> </v>
      </c>
      <c r="G193" s="32" t="str">
        <f>IF(G190=0," ",0.004)</f>
        <v xml:space="preserve"> </v>
      </c>
      <c r="H193" s="50" t="str">
        <f>IF(I190=0," ","Paid Leave Oregon")</f>
        <v xml:space="preserve"> </v>
      </c>
      <c r="I193" s="32" t="str">
        <f>IF(I190=0," ",0.004)</f>
        <v xml:space="preserve"> </v>
      </c>
      <c r="J193" s="50" t="str">
        <f>IF(K190=0," ","Paid Leave Oregon")</f>
        <v xml:space="preserve"> </v>
      </c>
      <c r="K193" s="32" t="str">
        <f>IF(K190=0," ",0.004)</f>
        <v xml:space="preserve"> </v>
      </c>
    </row>
    <row r="194" spans="2:11" x14ac:dyDescent="0.35">
      <c r="B194" s="50" t="str">
        <f>IF(C190=0," ","FICA")</f>
        <v xml:space="preserve"> </v>
      </c>
      <c r="C194" s="32" t="str">
        <f>IF(C190=0," ",0.0765)</f>
        <v xml:space="preserve"> </v>
      </c>
      <c r="D194" s="50" t="str">
        <f>IF(E190=0," ","FICA")</f>
        <v xml:space="preserve"> </v>
      </c>
      <c r="E194" s="32" t="str">
        <f>IF(E190=0," ",0.0765)</f>
        <v xml:space="preserve"> </v>
      </c>
      <c r="F194" s="50" t="str">
        <f>IF(G190=0," ","FICA")</f>
        <v xml:space="preserve"> </v>
      </c>
      <c r="G194" s="32" t="str">
        <f>IF(G190=0," ",0.0765)</f>
        <v xml:space="preserve"> </v>
      </c>
      <c r="H194" s="50" t="str">
        <f>IF(I190=0," ","FICA")</f>
        <v xml:space="preserve"> </v>
      </c>
      <c r="I194" s="32" t="str">
        <f>IF(I190=0," ",0.0765)</f>
        <v xml:space="preserve"> </v>
      </c>
      <c r="J194" s="50" t="str">
        <f>IF(K190=0," ","FICA")</f>
        <v xml:space="preserve"> </v>
      </c>
      <c r="K194" s="32" t="str">
        <f>IF(K190=0," ",0.0765)</f>
        <v xml:space="preserve"> </v>
      </c>
    </row>
    <row r="195" spans="2:11" x14ac:dyDescent="0.35">
      <c r="B195" s="50" t="str">
        <f>IF(C190=0," ","Worker's Comp")</f>
        <v xml:space="preserve"> </v>
      </c>
      <c r="C195" s="32" t="str">
        <f>IF(C190=0,"",$C$10)</f>
        <v/>
      </c>
      <c r="D195" s="50" t="str">
        <f>IF(E190=0," ","Worker's Comp")</f>
        <v xml:space="preserve"> </v>
      </c>
      <c r="E195" s="32" t="str">
        <f>IF(E190=0,"",$C$10)</f>
        <v/>
      </c>
      <c r="F195" s="50" t="str">
        <f>IF(G190=0," ","Worker's Comp")</f>
        <v xml:space="preserve"> </v>
      </c>
      <c r="G195" s="32" t="str">
        <f>IF(G190=0,"",$C$10)</f>
        <v/>
      </c>
      <c r="H195" s="50" t="str">
        <f>IF(I190=0," ","Worker's Comp")</f>
        <v xml:space="preserve"> </v>
      </c>
      <c r="I195" s="32" t="str">
        <f>IF(I190=0,"",$C$10)</f>
        <v/>
      </c>
      <c r="J195" s="50" t="str">
        <f>IF(K190=0," ","Worker's Comp")</f>
        <v xml:space="preserve"> </v>
      </c>
      <c r="K195" s="32" t="str">
        <f>IF(K190=0,"",$C$10)</f>
        <v/>
      </c>
    </row>
    <row r="196" spans="2:11" x14ac:dyDescent="0.35">
      <c r="B196" s="50" t="str">
        <f>IF(C190=0," ","Unemployment")</f>
        <v xml:space="preserve"> </v>
      </c>
      <c r="C196" s="32" t="str">
        <f>IF(C190=0,"",$C$11)</f>
        <v/>
      </c>
      <c r="D196" s="50" t="str">
        <f>IF(E190=0," ","Unemployment")</f>
        <v xml:space="preserve"> </v>
      </c>
      <c r="E196" s="32" t="str">
        <f>IF(E190=0,"",$C$11)</f>
        <v/>
      </c>
      <c r="F196" s="50" t="str">
        <f>IF(G190=0," ","Unemployment")</f>
        <v xml:space="preserve"> </v>
      </c>
      <c r="G196" s="32" t="str">
        <f>IF(G190=0,"",$C$11)</f>
        <v/>
      </c>
      <c r="H196" s="50" t="str">
        <f>IF(I190=0," ","Unemployment")</f>
        <v xml:space="preserve"> </v>
      </c>
      <c r="I196" s="32" t="str">
        <f>IF(I190=0,"",$C$11)</f>
        <v/>
      </c>
      <c r="J196" s="50" t="str">
        <f>IF(K190=0," ","Unemployment")</f>
        <v xml:space="preserve"> </v>
      </c>
      <c r="K196" s="32" t="str">
        <f>IF(K190=0,"",$C$11)</f>
        <v/>
      </c>
    </row>
    <row r="197" spans="2:11" x14ac:dyDescent="0.35">
      <c r="B197" s="39"/>
      <c r="C197" s="40"/>
      <c r="D197" s="39"/>
      <c r="E197" s="40"/>
      <c r="F197" s="39"/>
      <c r="G197" s="40"/>
      <c r="H197" s="39"/>
      <c r="I197" s="40"/>
      <c r="J197" s="39"/>
      <c r="K197" s="40"/>
    </row>
    <row r="198" spans="2:11" x14ac:dyDescent="0.35">
      <c r="B198" s="39"/>
      <c r="C198" s="40"/>
      <c r="D198" s="39"/>
      <c r="E198" s="40"/>
      <c r="F198" s="39"/>
      <c r="G198" s="40"/>
      <c r="H198" s="39"/>
      <c r="I198" s="40"/>
      <c r="J198" s="39"/>
      <c r="K198" s="40"/>
    </row>
    <row r="199" spans="2:11" x14ac:dyDescent="0.35">
      <c r="B199" s="39"/>
      <c r="C199" s="40"/>
      <c r="D199" s="39"/>
      <c r="E199" s="40"/>
      <c r="F199" s="39"/>
      <c r="G199" s="40"/>
      <c r="H199" s="39"/>
      <c r="I199" s="40"/>
      <c r="J199" s="39"/>
      <c r="K199" s="40"/>
    </row>
    <row r="200" spans="2:11" x14ac:dyDescent="0.35">
      <c r="B200" s="39"/>
      <c r="C200" s="40"/>
      <c r="D200" s="43"/>
      <c r="E200" s="40"/>
      <c r="F200" s="39"/>
      <c r="G200" s="40"/>
      <c r="H200" s="39"/>
      <c r="I200" s="40"/>
      <c r="J200" s="39"/>
      <c r="K200" s="40"/>
    </row>
    <row r="201" spans="2:11" ht="15" thickBot="1" x14ac:dyDescent="0.4">
      <c r="B201" s="41"/>
      <c r="C201" s="42"/>
      <c r="D201" s="41"/>
      <c r="E201" s="42"/>
      <c r="F201" s="41"/>
      <c r="G201" s="42"/>
      <c r="H201" s="41"/>
      <c r="I201" s="42"/>
      <c r="J201" s="41"/>
      <c r="K201" s="42"/>
    </row>
    <row r="202" spans="2:11" x14ac:dyDescent="0.35">
      <c r="B202" s="13" t="s">
        <v>156</v>
      </c>
      <c r="C202" s="15"/>
      <c r="D202" s="13" t="s">
        <v>158</v>
      </c>
      <c r="E202" s="15"/>
      <c r="F202" s="13" t="s">
        <v>159</v>
      </c>
      <c r="G202" s="15"/>
      <c r="H202" s="13" t="s">
        <v>160</v>
      </c>
      <c r="I202" s="15"/>
      <c r="J202" s="13" t="s">
        <v>161</v>
      </c>
      <c r="K202" s="15"/>
    </row>
    <row r="203" spans="2:11" ht="15" thickBot="1" x14ac:dyDescent="0.4">
      <c r="B203" s="37" t="s">
        <v>67</v>
      </c>
      <c r="D203" s="37" t="s">
        <v>67</v>
      </c>
      <c r="F203" s="37" t="s">
        <v>67</v>
      </c>
      <c r="H203" s="37" t="s">
        <v>67</v>
      </c>
      <c r="J203" s="37" t="s">
        <v>67</v>
      </c>
    </row>
    <row r="204" spans="2:11" x14ac:dyDescent="0.35">
      <c r="B204" s="46" t="s">
        <v>59</v>
      </c>
      <c r="C204" s="22"/>
      <c r="D204" s="46" t="s">
        <v>59</v>
      </c>
      <c r="E204" s="22"/>
      <c r="F204" s="46" t="s">
        <v>59</v>
      </c>
      <c r="G204" s="22"/>
      <c r="H204" s="46" t="s">
        <v>59</v>
      </c>
      <c r="I204" s="22"/>
      <c r="J204" s="46" t="s">
        <v>59</v>
      </c>
      <c r="K204" s="22"/>
    </row>
    <row r="205" spans="2:11" ht="15" thickBot="1" x14ac:dyDescent="0.4">
      <c r="B205" s="47" t="s">
        <v>63</v>
      </c>
      <c r="C205" s="48" t="s">
        <v>41</v>
      </c>
      <c r="D205" s="47" t="s">
        <v>63</v>
      </c>
      <c r="E205" s="48" t="s">
        <v>41</v>
      </c>
      <c r="F205" s="47" t="s">
        <v>63</v>
      </c>
      <c r="G205" s="48" t="s">
        <v>41</v>
      </c>
      <c r="H205" s="47" t="s">
        <v>63</v>
      </c>
      <c r="I205" s="48" t="s">
        <v>41</v>
      </c>
      <c r="J205" s="47" t="s">
        <v>63</v>
      </c>
      <c r="K205" s="48" t="s">
        <v>41</v>
      </c>
    </row>
    <row r="206" spans="2:11" x14ac:dyDescent="0.35">
      <c r="B206" s="49" t="str">
        <f>IF(C204=0," ","Sick Leave Oregon")</f>
        <v xml:space="preserve"> </v>
      </c>
      <c r="C206" s="29" t="str">
        <f>IF(C204=0," ",3.33%)</f>
        <v xml:space="preserve"> </v>
      </c>
      <c r="D206" s="49" t="str">
        <f>IF(E204=0," ","Sick Leave Oregon")</f>
        <v xml:space="preserve"> </v>
      </c>
      <c r="E206" s="29" t="str">
        <f>IF(E204=0," ",3.33%)</f>
        <v xml:space="preserve"> </v>
      </c>
      <c r="F206" s="49" t="str">
        <f>IF(G204=0," ","Sick Leave Oregon")</f>
        <v xml:space="preserve"> </v>
      </c>
      <c r="G206" s="29" t="str">
        <f>IF(G204=0," ",3.33%)</f>
        <v xml:space="preserve"> </v>
      </c>
      <c r="H206" s="49" t="str">
        <f>IF(I204=0," ","Sick Leave Oregon")</f>
        <v xml:space="preserve"> </v>
      </c>
      <c r="I206" s="29" t="str">
        <f>IF(I204=0," ",3.33%)</f>
        <v xml:space="preserve"> </v>
      </c>
      <c r="J206" s="49" t="str">
        <f>IF(K204=0," ","Sick Leave Oregon")</f>
        <v xml:space="preserve"> </v>
      </c>
      <c r="K206" s="29" t="str">
        <f>IF(K204=0," ",3.33%)</f>
        <v xml:space="preserve"> </v>
      </c>
    </row>
    <row r="207" spans="2:11" x14ac:dyDescent="0.35">
      <c r="B207" s="50" t="str">
        <f>IF(C204=0," ","Paid Leave Oregon")</f>
        <v xml:space="preserve"> </v>
      </c>
      <c r="C207" s="32" t="str">
        <f>IF(C204=0," ",0.004)</f>
        <v xml:space="preserve"> </v>
      </c>
      <c r="D207" s="50" t="str">
        <f>IF(E204=0," ","Paid Leave Oregon")</f>
        <v xml:space="preserve"> </v>
      </c>
      <c r="E207" s="32" t="str">
        <f>IF(E204=0," ",0.004)</f>
        <v xml:space="preserve"> </v>
      </c>
      <c r="F207" s="50" t="str">
        <f>IF(G204=0," ","Paid Leave Oregon")</f>
        <v xml:space="preserve"> </v>
      </c>
      <c r="G207" s="32" t="str">
        <f>IF(G204=0," ",0.004)</f>
        <v xml:space="preserve"> </v>
      </c>
      <c r="H207" s="50" t="str">
        <f>IF(I204=0," ","Paid Leave Oregon")</f>
        <v xml:space="preserve"> </v>
      </c>
      <c r="I207" s="32" t="str">
        <f>IF(I204=0," ",0.004)</f>
        <v xml:space="preserve"> </v>
      </c>
      <c r="J207" s="50" t="str">
        <f>IF(K204=0," ","Paid Leave Oregon")</f>
        <v xml:space="preserve"> </v>
      </c>
      <c r="K207" s="32" t="str">
        <f>IF(K204=0," ",0.004)</f>
        <v xml:space="preserve"> </v>
      </c>
    </row>
    <row r="208" spans="2:11" x14ac:dyDescent="0.35">
      <c r="B208" s="50" t="str">
        <f>IF(C204=0," ","FICA")</f>
        <v xml:space="preserve"> </v>
      </c>
      <c r="C208" s="32" t="str">
        <f>IF(C204=0," ",0.0765)</f>
        <v xml:space="preserve"> </v>
      </c>
      <c r="D208" s="50" t="str">
        <f>IF(E204=0," ","FICA")</f>
        <v xml:space="preserve"> </v>
      </c>
      <c r="E208" s="32" t="str">
        <f>IF(E204=0," ",0.0765)</f>
        <v xml:space="preserve"> </v>
      </c>
      <c r="F208" s="50" t="str">
        <f>IF(G204=0," ","FICA")</f>
        <v xml:space="preserve"> </v>
      </c>
      <c r="G208" s="32" t="str">
        <f>IF(G204=0," ",0.0765)</f>
        <v xml:space="preserve"> </v>
      </c>
      <c r="H208" s="50" t="str">
        <f>IF(I204=0," ","FICA")</f>
        <v xml:space="preserve"> </v>
      </c>
      <c r="I208" s="32" t="str">
        <f>IF(I204=0," ",0.0765)</f>
        <v xml:space="preserve"> </v>
      </c>
      <c r="J208" s="50" t="str">
        <f>IF(K204=0," ","FICA")</f>
        <v xml:space="preserve"> </v>
      </c>
      <c r="K208" s="32" t="str">
        <f>IF(K204=0," ",0.0765)</f>
        <v xml:space="preserve"> </v>
      </c>
    </row>
    <row r="209" spans="2:11" x14ac:dyDescent="0.35">
      <c r="B209" s="50" t="str">
        <f>IF(C204=0," ","Worker's Comp")</f>
        <v xml:space="preserve"> </v>
      </c>
      <c r="C209" s="32" t="str">
        <f>IF(C204=0,"",$C$10)</f>
        <v/>
      </c>
      <c r="D209" s="50" t="str">
        <f>IF(E204=0," ","Worker's Comp")</f>
        <v xml:space="preserve"> </v>
      </c>
      <c r="E209" s="32" t="str">
        <f>IF(E204=0,"",$C$10)</f>
        <v/>
      </c>
      <c r="F209" s="50" t="str">
        <f>IF(G204=0," ","Worker's Comp")</f>
        <v xml:space="preserve"> </v>
      </c>
      <c r="G209" s="32" t="str">
        <f>IF(G204=0,"",$C$10)</f>
        <v/>
      </c>
      <c r="H209" s="50" t="str">
        <f>IF(I204=0," ","Worker's Comp")</f>
        <v xml:space="preserve"> </v>
      </c>
      <c r="I209" s="32" t="str">
        <f>IF(I204=0,"",$C$10)</f>
        <v/>
      </c>
      <c r="J209" s="50" t="str">
        <f>IF(K204=0," ","Worker's Comp")</f>
        <v xml:space="preserve"> </v>
      </c>
      <c r="K209" s="32" t="str">
        <f>IF(K204=0,"",$C$10)</f>
        <v/>
      </c>
    </row>
    <row r="210" spans="2:11" x14ac:dyDescent="0.35">
      <c r="B210" s="50" t="str">
        <f>IF(C204=0," ","Unemployment")</f>
        <v xml:space="preserve"> </v>
      </c>
      <c r="C210" s="32" t="str">
        <f>IF(C204=0,"",$C$11)</f>
        <v/>
      </c>
      <c r="D210" s="50" t="str">
        <f>IF(E204=0," ","Unemployment")</f>
        <v xml:space="preserve"> </v>
      </c>
      <c r="E210" s="32" t="str">
        <f>IF(E204=0,"",$C$11)</f>
        <v/>
      </c>
      <c r="F210" s="50" t="str">
        <f>IF(G204=0," ","Unemployment")</f>
        <v xml:space="preserve"> </v>
      </c>
      <c r="G210" s="32" t="str">
        <f>IF(G204=0,"",$C$11)</f>
        <v/>
      </c>
      <c r="H210" s="50" t="str">
        <f>IF(I204=0," ","Unemployment")</f>
        <v xml:space="preserve"> </v>
      </c>
      <c r="I210" s="32" t="str">
        <f>IF(I204=0,"",$C$11)</f>
        <v/>
      </c>
      <c r="J210" s="50" t="str">
        <f>IF(K204=0," ","Unemployment")</f>
        <v xml:space="preserve"> </v>
      </c>
      <c r="K210" s="32" t="str">
        <f>IF(K204=0,"",$C$11)</f>
        <v/>
      </c>
    </row>
    <row r="211" spans="2:11" x14ac:dyDescent="0.35">
      <c r="B211" s="64"/>
      <c r="C211" s="27"/>
      <c r="D211" s="64"/>
      <c r="E211" s="27"/>
      <c r="F211" s="64"/>
      <c r="G211" s="27"/>
      <c r="H211" s="64"/>
      <c r="I211" s="27"/>
      <c r="J211" s="64"/>
      <c r="K211" s="27"/>
    </row>
    <row r="212" spans="2:11" x14ac:dyDescent="0.35">
      <c r="B212" s="64"/>
      <c r="C212" s="27"/>
      <c r="D212" s="39"/>
      <c r="E212" s="40"/>
      <c r="F212" s="39"/>
      <c r="G212" s="40"/>
      <c r="H212" s="39"/>
      <c r="I212" s="40"/>
      <c r="J212" s="39"/>
      <c r="K212" s="40"/>
    </row>
    <row r="213" spans="2:11" x14ac:dyDescent="0.35">
      <c r="B213" s="64"/>
      <c r="C213" s="27"/>
      <c r="D213" s="39"/>
      <c r="E213" s="40"/>
      <c r="F213" s="39"/>
      <c r="G213" s="40"/>
      <c r="H213" s="39"/>
      <c r="I213" s="40"/>
      <c r="J213" s="39"/>
      <c r="K213" s="40"/>
    </row>
    <row r="214" spans="2:11" x14ac:dyDescent="0.35">
      <c r="B214" s="39"/>
      <c r="C214" s="27"/>
      <c r="D214" s="39"/>
      <c r="E214" s="40"/>
      <c r="F214" s="39"/>
      <c r="G214" s="40"/>
      <c r="H214" s="39"/>
      <c r="I214" s="40"/>
      <c r="J214" s="39"/>
      <c r="K214" s="40"/>
    </row>
    <row r="215" spans="2:11" ht="15" thickBot="1" x14ac:dyDescent="0.4">
      <c r="B215" s="41"/>
      <c r="C215" s="28"/>
      <c r="D215" s="41"/>
      <c r="E215" s="42"/>
      <c r="F215" s="41"/>
      <c r="G215" s="42"/>
      <c r="H215" s="41"/>
      <c r="I215" s="42"/>
      <c r="J215" s="41"/>
      <c r="K215" s="42"/>
    </row>
    <row r="216" spans="2:11" ht="5.15" customHeight="1" x14ac:dyDescent="0.35">
      <c r="B216" s="51"/>
      <c r="C216" s="51"/>
      <c r="D216" s="51"/>
      <c r="E216" s="51"/>
      <c r="F216" s="51"/>
      <c r="G216" s="51"/>
      <c r="H216" s="51"/>
      <c r="I216" s="51"/>
      <c r="J216" s="51"/>
      <c r="K216" s="51"/>
    </row>
    <row r="217" spans="2:11" ht="5.15" customHeight="1" x14ac:dyDescent="0.35"/>
    <row r="218" spans="2:11" x14ac:dyDescent="0.35">
      <c r="B218" s="13" t="s">
        <v>162</v>
      </c>
      <c r="C218" s="15"/>
      <c r="D218" s="13" t="s">
        <v>163</v>
      </c>
      <c r="E218" s="15"/>
      <c r="F218" s="13" t="s">
        <v>164</v>
      </c>
      <c r="G218" s="15"/>
      <c r="H218" s="13" t="s">
        <v>165</v>
      </c>
      <c r="I218" s="15"/>
      <c r="J218" s="13" t="s">
        <v>166</v>
      </c>
      <c r="K218" s="15"/>
    </row>
    <row r="219" spans="2:11" ht="15" thickBot="1" x14ac:dyDescent="0.4">
      <c r="B219" s="37" t="s">
        <v>67</v>
      </c>
      <c r="D219" s="37" t="s">
        <v>67</v>
      </c>
      <c r="F219" s="37" t="s">
        <v>67</v>
      </c>
      <c r="H219" s="37" t="s">
        <v>67</v>
      </c>
      <c r="J219" s="37" t="s">
        <v>67</v>
      </c>
    </row>
    <row r="220" spans="2:11" x14ac:dyDescent="0.35">
      <c r="B220" s="46" t="s">
        <v>59</v>
      </c>
      <c r="C220" s="22"/>
      <c r="D220" s="46" t="s">
        <v>59</v>
      </c>
      <c r="E220" s="22"/>
      <c r="F220" s="46" t="s">
        <v>59</v>
      </c>
      <c r="G220" s="22"/>
      <c r="H220" s="46" t="s">
        <v>59</v>
      </c>
      <c r="I220" s="22"/>
      <c r="J220" s="46" t="s">
        <v>59</v>
      </c>
      <c r="K220" s="22"/>
    </row>
    <row r="221" spans="2:11" ht="15" thickBot="1" x14ac:dyDescent="0.4">
      <c r="B221" s="47" t="s">
        <v>63</v>
      </c>
      <c r="C221" s="48" t="s">
        <v>41</v>
      </c>
      <c r="D221" s="47" t="s">
        <v>63</v>
      </c>
      <c r="E221" s="48" t="s">
        <v>41</v>
      </c>
      <c r="F221" s="47" t="s">
        <v>63</v>
      </c>
      <c r="G221" s="48" t="s">
        <v>41</v>
      </c>
      <c r="H221" s="47" t="s">
        <v>63</v>
      </c>
      <c r="I221" s="48" t="s">
        <v>41</v>
      </c>
      <c r="J221" s="47" t="s">
        <v>63</v>
      </c>
      <c r="K221" s="48" t="s">
        <v>41</v>
      </c>
    </row>
    <row r="222" spans="2:11" x14ac:dyDescent="0.35">
      <c r="B222" s="49" t="str">
        <f>IF(C220=0," ","Sick Leave Oregon")</f>
        <v xml:space="preserve"> </v>
      </c>
      <c r="C222" s="29" t="str">
        <f>IF(C220=0," ",3.33%)</f>
        <v xml:space="preserve"> </v>
      </c>
      <c r="D222" s="49" t="str">
        <f>IF(E220=0," ","Sick Leave Oregon")</f>
        <v xml:space="preserve"> </v>
      </c>
      <c r="E222" s="29" t="str">
        <f>IF(E220=0," ",3.33%)</f>
        <v xml:space="preserve"> </v>
      </c>
      <c r="F222" s="49" t="str">
        <f>IF(G220=0," ","Sick Leave Oregon")</f>
        <v xml:space="preserve"> </v>
      </c>
      <c r="G222" s="29" t="str">
        <f>IF(G220=0," ",3.33%)</f>
        <v xml:space="preserve"> </v>
      </c>
      <c r="H222" s="49" t="str">
        <f>IF(I220=0," ","Sick Leave Oregon")</f>
        <v xml:space="preserve"> </v>
      </c>
      <c r="I222" s="29" t="str">
        <f>IF(I220=0," ",3.33%)</f>
        <v xml:space="preserve"> </v>
      </c>
      <c r="J222" s="49" t="str">
        <f>IF(K220=0," ","Sick Leave Oregon")</f>
        <v xml:space="preserve"> </v>
      </c>
      <c r="K222" s="29" t="str">
        <f>IF(K220=0," ",3.33%)</f>
        <v xml:space="preserve"> </v>
      </c>
    </row>
    <row r="223" spans="2:11" x14ac:dyDescent="0.35">
      <c r="B223" s="50" t="str">
        <f>IF(C220=0," ","Paid Leave Oregon")</f>
        <v xml:space="preserve"> </v>
      </c>
      <c r="C223" s="32" t="str">
        <f>IF(C220=0," ",0.004)</f>
        <v xml:space="preserve"> </v>
      </c>
      <c r="D223" s="50" t="str">
        <f>IF(E220=0," ","Paid Leave Oregon")</f>
        <v xml:space="preserve"> </v>
      </c>
      <c r="E223" s="32" t="str">
        <f>IF(E220=0," ",0.004)</f>
        <v xml:space="preserve"> </v>
      </c>
      <c r="F223" s="50" t="str">
        <f>IF(G220=0," ","Paid Leave Oregon")</f>
        <v xml:space="preserve"> </v>
      </c>
      <c r="G223" s="32" t="str">
        <f>IF(G220=0," ",0.004)</f>
        <v xml:space="preserve"> </v>
      </c>
      <c r="H223" s="50" t="str">
        <f>IF(I220=0," ","Paid Leave Oregon")</f>
        <v xml:space="preserve"> </v>
      </c>
      <c r="I223" s="32" t="str">
        <f>IF(I220=0," ",0.004)</f>
        <v xml:space="preserve"> </v>
      </c>
      <c r="J223" s="50" t="str">
        <f>IF(K220=0," ","Paid Leave Oregon")</f>
        <v xml:space="preserve"> </v>
      </c>
      <c r="K223" s="32" t="str">
        <f>IF(K220=0," ",0.004)</f>
        <v xml:space="preserve"> </v>
      </c>
    </row>
    <row r="224" spans="2:11" x14ac:dyDescent="0.35">
      <c r="B224" s="50" t="str">
        <f>IF(C220=0," ","FICA")</f>
        <v xml:space="preserve"> </v>
      </c>
      <c r="C224" s="32" t="str">
        <f>IF(C220=0," ",0.0765)</f>
        <v xml:space="preserve"> </v>
      </c>
      <c r="D224" s="50" t="str">
        <f>IF(E220=0," ","FICA")</f>
        <v xml:space="preserve"> </v>
      </c>
      <c r="E224" s="32" t="str">
        <f>IF(E220=0," ",0.0765)</f>
        <v xml:space="preserve"> </v>
      </c>
      <c r="F224" s="50" t="str">
        <f>IF(G220=0," ","FICA")</f>
        <v xml:space="preserve"> </v>
      </c>
      <c r="G224" s="32" t="str">
        <f>IF(G220=0," ",0.0765)</f>
        <v xml:space="preserve"> </v>
      </c>
      <c r="H224" s="50" t="str">
        <f>IF(I220=0," ","FICA")</f>
        <v xml:space="preserve"> </v>
      </c>
      <c r="I224" s="32" t="str">
        <f>IF(I220=0," ",0.0765)</f>
        <v xml:space="preserve"> </v>
      </c>
      <c r="J224" s="50" t="str">
        <f>IF(K220=0," ","FICA")</f>
        <v xml:space="preserve"> </v>
      </c>
      <c r="K224" s="32" t="str">
        <f>IF(K220=0," ",0.0765)</f>
        <v xml:space="preserve"> </v>
      </c>
    </row>
    <row r="225" spans="2:11" x14ac:dyDescent="0.35">
      <c r="B225" s="50" t="str">
        <f>IF(C220=0," ","Worker's Comp")</f>
        <v xml:space="preserve"> </v>
      </c>
      <c r="C225" s="32" t="str">
        <f>IF(C220=0,"",$C$10)</f>
        <v/>
      </c>
      <c r="D225" s="50" t="str">
        <f>IF(E220=0," ","Worker's Comp")</f>
        <v xml:space="preserve"> </v>
      </c>
      <c r="E225" s="32" t="str">
        <f>IF(E220=0,"",$C$10)</f>
        <v/>
      </c>
      <c r="F225" s="50" t="str">
        <f>IF(G220=0," ","Worker's Comp")</f>
        <v xml:space="preserve"> </v>
      </c>
      <c r="G225" s="32" t="str">
        <f>IF(G220=0,"",$C$10)</f>
        <v/>
      </c>
      <c r="H225" s="50" t="str">
        <f>IF(I220=0," ","Worker's Comp")</f>
        <v xml:space="preserve"> </v>
      </c>
      <c r="I225" s="32" t="str">
        <f>IF(I220=0,"",$C$10)</f>
        <v/>
      </c>
      <c r="J225" s="50" t="str">
        <f>IF(K220=0," ","Worker's Comp")</f>
        <v xml:space="preserve"> </v>
      </c>
      <c r="K225" s="32" t="str">
        <f>IF(K220=0,"",$C$10)</f>
        <v/>
      </c>
    </row>
    <row r="226" spans="2:11" x14ac:dyDescent="0.35">
      <c r="B226" s="50" t="str">
        <f>IF(C220=0," ","Unemployment")</f>
        <v xml:space="preserve"> </v>
      </c>
      <c r="C226" s="32" t="str">
        <f>IF(C220=0,"",$C$11)</f>
        <v/>
      </c>
      <c r="D226" s="50" t="str">
        <f>IF(E220=0," ","Unemployment")</f>
        <v xml:space="preserve"> </v>
      </c>
      <c r="E226" s="32" t="str">
        <f>IF(E220=0,"",$C$11)</f>
        <v/>
      </c>
      <c r="F226" s="50" t="str">
        <f>IF(G220=0," ","Unemployment")</f>
        <v xml:space="preserve"> </v>
      </c>
      <c r="G226" s="32" t="str">
        <f>IF(G220=0,"",$C$11)</f>
        <v/>
      </c>
      <c r="H226" s="50" t="str">
        <f>IF(I220=0," ","Unemployment")</f>
        <v xml:space="preserve"> </v>
      </c>
      <c r="I226" s="32" t="str">
        <f>IF(I220=0,"",$C$11)</f>
        <v/>
      </c>
      <c r="J226" s="50" t="str">
        <f>IF(K220=0," ","Unemployment")</f>
        <v xml:space="preserve"> </v>
      </c>
      <c r="K226" s="32" t="str">
        <f>IF(K220=0,"",$C$11)</f>
        <v/>
      </c>
    </row>
    <row r="227" spans="2:11" x14ac:dyDescent="0.35">
      <c r="B227" s="39"/>
      <c r="C227" s="40"/>
      <c r="D227" s="39"/>
      <c r="E227" s="40"/>
      <c r="F227" s="39"/>
      <c r="G227" s="40"/>
      <c r="H227" s="39"/>
      <c r="I227" s="40"/>
      <c r="J227" s="39"/>
      <c r="K227" s="40"/>
    </row>
    <row r="228" spans="2:11" x14ac:dyDescent="0.35">
      <c r="B228" s="39"/>
      <c r="C228" s="40"/>
      <c r="D228" s="39"/>
      <c r="E228" s="40"/>
      <c r="F228" s="39"/>
      <c r="G228" s="40"/>
      <c r="H228" s="39"/>
      <c r="I228" s="40"/>
      <c r="J228" s="39"/>
      <c r="K228" s="40"/>
    </row>
    <row r="229" spans="2:11" x14ac:dyDescent="0.35">
      <c r="B229" s="39"/>
      <c r="C229" s="40"/>
      <c r="D229" s="39"/>
      <c r="E229" s="40"/>
      <c r="F229" s="39"/>
      <c r="G229" s="40"/>
      <c r="H229" s="39"/>
      <c r="I229" s="40"/>
      <c r="J229" s="39"/>
      <c r="K229" s="40"/>
    </row>
    <row r="230" spans="2:11" x14ac:dyDescent="0.35">
      <c r="B230" s="39"/>
      <c r="C230" s="40"/>
      <c r="D230" s="39"/>
      <c r="E230" s="40"/>
      <c r="F230" s="39"/>
      <c r="G230" s="40"/>
      <c r="H230" s="39"/>
      <c r="I230" s="40"/>
      <c r="J230" s="39"/>
      <c r="K230" s="40"/>
    </row>
    <row r="231" spans="2:11" ht="15" thickBot="1" x14ac:dyDescent="0.4">
      <c r="B231" s="41"/>
      <c r="C231" s="42"/>
      <c r="D231" s="41"/>
      <c r="E231" s="42"/>
      <c r="F231" s="41"/>
      <c r="G231" s="42"/>
      <c r="H231" s="41"/>
      <c r="I231" s="42"/>
      <c r="J231" s="41"/>
      <c r="K231" s="42"/>
    </row>
    <row r="232" spans="2:11" ht="5.15" customHeight="1" x14ac:dyDescent="0.35"/>
    <row r="233" spans="2:11" ht="5.15" customHeight="1" x14ac:dyDescent="0.35"/>
    <row r="234" spans="2:11" x14ac:dyDescent="0.35">
      <c r="B234" s="13" t="s">
        <v>167</v>
      </c>
      <c r="C234" s="15"/>
      <c r="D234" s="13" t="s">
        <v>168</v>
      </c>
      <c r="E234" s="15"/>
      <c r="F234" s="13" t="s">
        <v>169</v>
      </c>
      <c r="G234" s="15"/>
      <c r="H234" s="13" t="s">
        <v>170</v>
      </c>
      <c r="I234" s="15"/>
      <c r="J234" s="13" t="s">
        <v>171</v>
      </c>
      <c r="K234" s="15"/>
    </row>
    <row r="235" spans="2:11" ht="15" thickBot="1" x14ac:dyDescent="0.4">
      <c r="B235" s="37" t="s">
        <v>67</v>
      </c>
      <c r="D235" s="37" t="s">
        <v>67</v>
      </c>
      <c r="F235" s="37" t="s">
        <v>67</v>
      </c>
      <c r="H235" s="37" t="s">
        <v>67</v>
      </c>
      <c r="J235" s="37" t="s">
        <v>67</v>
      </c>
    </row>
    <row r="236" spans="2:11" x14ac:dyDescent="0.35">
      <c r="B236" s="46" t="s">
        <v>59</v>
      </c>
      <c r="C236" s="22"/>
      <c r="D236" s="46" t="s">
        <v>59</v>
      </c>
      <c r="E236" s="22"/>
      <c r="F236" s="46" t="s">
        <v>59</v>
      </c>
      <c r="G236" s="22"/>
      <c r="H236" s="46" t="s">
        <v>59</v>
      </c>
      <c r="I236" s="22"/>
      <c r="J236" s="46" t="s">
        <v>59</v>
      </c>
      <c r="K236" s="22"/>
    </row>
    <row r="237" spans="2:11" ht="15" thickBot="1" x14ac:dyDescent="0.4">
      <c r="B237" s="47" t="s">
        <v>63</v>
      </c>
      <c r="C237" s="48" t="s">
        <v>41</v>
      </c>
      <c r="D237" s="47" t="s">
        <v>63</v>
      </c>
      <c r="E237" s="48" t="s">
        <v>41</v>
      </c>
      <c r="F237" s="47" t="s">
        <v>63</v>
      </c>
      <c r="G237" s="48" t="s">
        <v>41</v>
      </c>
      <c r="H237" s="47" t="s">
        <v>63</v>
      </c>
      <c r="I237" s="48" t="s">
        <v>41</v>
      </c>
      <c r="J237" s="47" t="s">
        <v>63</v>
      </c>
      <c r="K237" s="48" t="s">
        <v>41</v>
      </c>
    </row>
    <row r="238" spans="2:11" x14ac:dyDescent="0.35">
      <c r="B238" s="49" t="str">
        <f>IF(C236=0," ","Sick Leave Oregon")</f>
        <v xml:space="preserve"> </v>
      </c>
      <c r="C238" s="29" t="str">
        <f>IF(C236=0," ",3.33%)</f>
        <v xml:space="preserve"> </v>
      </c>
      <c r="D238" s="49" t="str">
        <f>IF(E236=0," ","Sick Leave Oregon")</f>
        <v xml:space="preserve"> </v>
      </c>
      <c r="E238" s="29" t="str">
        <f>IF(E236=0," ",3.33%)</f>
        <v xml:space="preserve"> </v>
      </c>
      <c r="F238" s="49" t="str">
        <f>IF(G236=0," ","Sick Leave Oregon")</f>
        <v xml:space="preserve"> </v>
      </c>
      <c r="G238" s="29" t="str">
        <f>IF(G236=0," ",3.33%)</f>
        <v xml:space="preserve"> </v>
      </c>
      <c r="H238" s="49" t="str">
        <f>IF(I236=0," ","Sick Leave Oregon")</f>
        <v xml:space="preserve"> </v>
      </c>
      <c r="I238" s="29" t="str">
        <f>IF(I236=0," ",3.33%)</f>
        <v xml:space="preserve"> </v>
      </c>
      <c r="J238" s="49" t="str">
        <f>IF(K236=0," ","Sick Leave Oregon")</f>
        <v xml:space="preserve"> </v>
      </c>
      <c r="K238" s="29" t="str">
        <f>IF(K236=0," ",3.33%)</f>
        <v xml:space="preserve"> </v>
      </c>
    </row>
    <row r="239" spans="2:11" x14ac:dyDescent="0.35">
      <c r="B239" s="50" t="str">
        <f>IF(C236=0," ","Paid Leave Oregon")</f>
        <v xml:space="preserve"> </v>
      </c>
      <c r="C239" s="32" t="str">
        <f>IF(C236=0," ",0.004)</f>
        <v xml:space="preserve"> </v>
      </c>
      <c r="D239" s="50" t="str">
        <f>IF(E236=0," ","Paid Leave Oregon")</f>
        <v xml:space="preserve"> </v>
      </c>
      <c r="E239" s="32" t="str">
        <f>IF(E236=0," ",0.004)</f>
        <v xml:space="preserve"> </v>
      </c>
      <c r="F239" s="50" t="str">
        <f>IF(G236=0," ","Paid Leave Oregon")</f>
        <v xml:space="preserve"> </v>
      </c>
      <c r="G239" s="32" t="str">
        <f>IF(G236=0," ",0.004)</f>
        <v xml:space="preserve"> </v>
      </c>
      <c r="H239" s="50" t="str">
        <f>IF(I236=0," ","Paid Leave Oregon")</f>
        <v xml:space="preserve"> </v>
      </c>
      <c r="I239" s="32" t="str">
        <f>IF(I236=0," ",0.004)</f>
        <v xml:space="preserve"> </v>
      </c>
      <c r="J239" s="50" t="str">
        <f>IF(K236=0," ","Paid Leave Oregon")</f>
        <v xml:space="preserve"> </v>
      </c>
      <c r="K239" s="32" t="str">
        <f>IF(K236=0," ",0.004)</f>
        <v xml:space="preserve"> </v>
      </c>
    </row>
    <row r="240" spans="2:11" x14ac:dyDescent="0.35">
      <c r="B240" s="50" t="str">
        <f>IF(C236=0," ","FICA")</f>
        <v xml:space="preserve"> </v>
      </c>
      <c r="C240" s="32" t="str">
        <f>IF(C236=0," ",0.0765)</f>
        <v xml:space="preserve"> </v>
      </c>
      <c r="D240" s="50" t="str">
        <f>IF(E236=0," ","FICA")</f>
        <v xml:space="preserve"> </v>
      </c>
      <c r="E240" s="32" t="str">
        <f>IF(E236=0," ",0.0765)</f>
        <v xml:space="preserve"> </v>
      </c>
      <c r="F240" s="50" t="str">
        <f>IF(G236=0," ","FICA")</f>
        <v xml:space="preserve"> </v>
      </c>
      <c r="G240" s="32" t="str">
        <f>IF(G236=0," ",0.0765)</f>
        <v xml:space="preserve"> </v>
      </c>
      <c r="H240" s="50" t="str">
        <f>IF(I236=0," ","FICA")</f>
        <v xml:space="preserve"> </v>
      </c>
      <c r="I240" s="32" t="str">
        <f>IF(I236=0," ",0.0765)</f>
        <v xml:space="preserve"> </v>
      </c>
      <c r="J240" s="50" t="str">
        <f>IF(K236=0," ","FICA")</f>
        <v xml:space="preserve"> </v>
      </c>
      <c r="K240" s="32" t="str">
        <f>IF(K236=0," ",0.0765)</f>
        <v xml:space="preserve"> </v>
      </c>
    </row>
    <row r="241" spans="2:11" x14ac:dyDescent="0.35">
      <c r="B241" s="50" t="str">
        <f>IF(C236=0," ","Worker's Comp")</f>
        <v xml:space="preserve"> </v>
      </c>
      <c r="C241" s="32" t="str">
        <f>IF(C236=0,"",$C$10)</f>
        <v/>
      </c>
      <c r="D241" s="50" t="str">
        <f>IF(E236=0," ","Worker's Comp")</f>
        <v xml:space="preserve"> </v>
      </c>
      <c r="E241" s="32" t="str">
        <f>IF(E236=0,"",$C$10)</f>
        <v/>
      </c>
      <c r="F241" s="50" t="str">
        <f>IF(G236=0," ","Worker's Comp")</f>
        <v xml:space="preserve"> </v>
      </c>
      <c r="G241" s="32" t="str">
        <f>IF(G236=0,"",$C$10)</f>
        <v/>
      </c>
      <c r="H241" s="50" t="str">
        <f>IF(I236=0," ","Worker's Comp")</f>
        <v xml:space="preserve"> </v>
      </c>
      <c r="I241" s="32" t="str">
        <f>IF(I236=0,"",$C$10)</f>
        <v/>
      </c>
      <c r="J241" s="50" t="str">
        <f>IF(K236=0," ","Worker's Comp")</f>
        <v xml:space="preserve"> </v>
      </c>
      <c r="K241" s="32" t="str">
        <f>IF(K236=0,"",$C$10)</f>
        <v/>
      </c>
    </row>
    <row r="242" spans="2:11" x14ac:dyDescent="0.35">
      <c r="B242" s="50" t="str">
        <f>IF(C236=0," ","Unemployment")</f>
        <v xml:space="preserve"> </v>
      </c>
      <c r="C242" s="32" t="str">
        <f>IF(C236=0,"",$C$11)</f>
        <v/>
      </c>
      <c r="D242" s="50" t="str">
        <f>IF(E236=0," ","Unemployment")</f>
        <v xml:space="preserve"> </v>
      </c>
      <c r="E242" s="32" t="str">
        <f>IF(E236=0,"",$C$11)</f>
        <v/>
      </c>
      <c r="F242" s="50" t="str">
        <f>IF(G236=0," ","Unemployment")</f>
        <v xml:space="preserve"> </v>
      </c>
      <c r="G242" s="32" t="str">
        <f>IF(G236=0,"",$C$11)</f>
        <v/>
      </c>
      <c r="H242" s="50" t="str">
        <f>IF(I236=0," ","Unemployment")</f>
        <v xml:space="preserve"> </v>
      </c>
      <c r="I242" s="32" t="str">
        <f>IF(I236=0,"",$C$11)</f>
        <v/>
      </c>
      <c r="J242" s="50" t="str">
        <f>IF(K236=0," ","Unemployment")</f>
        <v xml:space="preserve"> </v>
      </c>
      <c r="K242" s="32" t="str">
        <f>IF(K236=0,"",$C$11)</f>
        <v/>
      </c>
    </row>
    <row r="243" spans="2:11" x14ac:dyDescent="0.35">
      <c r="B243" s="39"/>
      <c r="C243" s="40"/>
      <c r="D243" s="39"/>
      <c r="E243" s="40"/>
      <c r="F243" s="39"/>
      <c r="G243" s="40"/>
      <c r="H243" s="39"/>
      <c r="I243" s="40"/>
      <c r="J243" s="39"/>
      <c r="K243" s="40"/>
    </row>
    <row r="244" spans="2:11" x14ac:dyDescent="0.35">
      <c r="B244" s="39"/>
      <c r="C244" s="40"/>
      <c r="D244" s="39"/>
      <c r="E244" s="40"/>
      <c r="F244" s="39"/>
      <c r="G244" s="40"/>
      <c r="H244" s="39"/>
      <c r="I244" s="40"/>
      <c r="J244" s="39"/>
      <c r="K244" s="40"/>
    </row>
    <row r="245" spans="2:11" x14ac:dyDescent="0.35">
      <c r="B245" s="39"/>
      <c r="C245" s="40"/>
      <c r="D245" s="39"/>
      <c r="E245" s="40"/>
      <c r="F245" s="39"/>
      <c r="G245" s="40"/>
      <c r="H245" s="39"/>
      <c r="I245" s="40"/>
      <c r="J245" s="39"/>
      <c r="K245" s="40"/>
    </row>
    <row r="246" spans="2:11" x14ac:dyDescent="0.35">
      <c r="B246" s="39"/>
      <c r="C246" s="40"/>
      <c r="D246" s="43"/>
      <c r="E246" s="40"/>
      <c r="F246" s="39"/>
      <c r="G246" s="40"/>
      <c r="H246" s="39"/>
      <c r="I246" s="40"/>
      <c r="J246" s="39"/>
      <c r="K246" s="40"/>
    </row>
    <row r="247" spans="2:11" ht="15" thickBot="1" x14ac:dyDescent="0.4">
      <c r="B247" s="41"/>
      <c r="C247" s="42"/>
      <c r="D247" s="41"/>
      <c r="E247" s="42"/>
      <c r="F247" s="41"/>
      <c r="G247" s="42"/>
      <c r="H247" s="41"/>
      <c r="I247" s="42"/>
      <c r="J247" s="41"/>
      <c r="K247" s="42"/>
    </row>
    <row r="248" spans="2:11" x14ac:dyDescent="0.35">
      <c r="B248" s="13" t="s">
        <v>172</v>
      </c>
      <c r="C248" s="15"/>
      <c r="D248" s="13" t="s">
        <v>173</v>
      </c>
      <c r="E248" s="15"/>
      <c r="F248" s="13" t="s">
        <v>174</v>
      </c>
      <c r="G248" s="15"/>
      <c r="H248" s="13" t="s">
        <v>175</v>
      </c>
      <c r="I248" s="15"/>
      <c r="J248" s="13" t="s">
        <v>176</v>
      </c>
      <c r="K248" s="15"/>
    </row>
    <row r="249" spans="2:11" ht="15" thickBot="1" x14ac:dyDescent="0.4">
      <c r="B249" s="37" t="s">
        <v>67</v>
      </c>
      <c r="D249" s="37" t="s">
        <v>67</v>
      </c>
      <c r="F249" s="37" t="s">
        <v>67</v>
      </c>
      <c r="H249" s="37" t="s">
        <v>67</v>
      </c>
      <c r="J249" s="37" t="s">
        <v>67</v>
      </c>
    </row>
    <row r="250" spans="2:11" x14ac:dyDescent="0.35">
      <c r="B250" s="46" t="s">
        <v>59</v>
      </c>
      <c r="C250" s="22"/>
      <c r="D250" s="46" t="s">
        <v>59</v>
      </c>
      <c r="E250" s="22"/>
      <c r="F250" s="46" t="s">
        <v>59</v>
      </c>
      <c r="G250" s="22"/>
      <c r="H250" s="46" t="s">
        <v>59</v>
      </c>
      <c r="I250" s="22"/>
      <c r="J250" s="46" t="s">
        <v>59</v>
      </c>
      <c r="K250" s="22"/>
    </row>
    <row r="251" spans="2:11" ht="15" thickBot="1" x14ac:dyDescent="0.4">
      <c r="B251" s="47" t="s">
        <v>63</v>
      </c>
      <c r="C251" s="48" t="s">
        <v>41</v>
      </c>
      <c r="D251" s="47" t="s">
        <v>63</v>
      </c>
      <c r="E251" s="48" t="s">
        <v>41</v>
      </c>
      <c r="F251" s="47" t="s">
        <v>63</v>
      </c>
      <c r="G251" s="48" t="s">
        <v>41</v>
      </c>
      <c r="H251" s="47" t="s">
        <v>63</v>
      </c>
      <c r="I251" s="48" t="s">
        <v>41</v>
      </c>
      <c r="J251" s="47" t="s">
        <v>63</v>
      </c>
      <c r="K251" s="48" t="s">
        <v>41</v>
      </c>
    </row>
    <row r="252" spans="2:11" x14ac:dyDescent="0.35">
      <c r="B252" s="49" t="str">
        <f>IF(C250=0," ","Sick Leave Oregon")</f>
        <v xml:space="preserve"> </v>
      </c>
      <c r="C252" s="29" t="str">
        <f>IF(C250=0," ",3.33%)</f>
        <v xml:space="preserve"> </v>
      </c>
      <c r="D252" s="49" t="str">
        <f>IF(E250=0," ","Sick Leave Oregon")</f>
        <v xml:space="preserve"> </v>
      </c>
      <c r="E252" s="29" t="str">
        <f>IF(E250=0," ",3.33%)</f>
        <v xml:space="preserve"> </v>
      </c>
      <c r="F252" s="49" t="str">
        <f>IF(G250=0," ","Sick Leave Oregon")</f>
        <v xml:space="preserve"> </v>
      </c>
      <c r="G252" s="29" t="str">
        <f>IF(G250=0," ",3.33%)</f>
        <v xml:space="preserve"> </v>
      </c>
      <c r="H252" s="49" t="str">
        <f>IF(I250=0," ","Sick Leave Oregon")</f>
        <v xml:space="preserve"> </v>
      </c>
      <c r="I252" s="29" t="str">
        <f>IF(I250=0," ",3.33%)</f>
        <v xml:space="preserve"> </v>
      </c>
      <c r="J252" s="49" t="str">
        <f>IF(K250=0," ","Sick Leave Oregon")</f>
        <v xml:space="preserve"> </v>
      </c>
      <c r="K252" s="29" t="str">
        <f>IF(K250=0," ",3.33%)</f>
        <v xml:space="preserve"> </v>
      </c>
    </row>
    <row r="253" spans="2:11" x14ac:dyDescent="0.35">
      <c r="B253" s="50" t="str">
        <f>IF(C250=0," ","Paid Leave Oregon")</f>
        <v xml:space="preserve"> </v>
      </c>
      <c r="C253" s="32" t="str">
        <f>IF(C250=0," ",0.004)</f>
        <v xml:space="preserve"> </v>
      </c>
      <c r="D253" s="50" t="str">
        <f>IF(E250=0," ","Paid Leave Oregon")</f>
        <v xml:space="preserve"> </v>
      </c>
      <c r="E253" s="32" t="str">
        <f>IF(E250=0," ",0.004)</f>
        <v xml:space="preserve"> </v>
      </c>
      <c r="F253" s="50" t="str">
        <f>IF(G250=0," ","Paid Leave Oregon")</f>
        <v xml:space="preserve"> </v>
      </c>
      <c r="G253" s="32" t="str">
        <f>IF(G250=0," ",0.004)</f>
        <v xml:space="preserve"> </v>
      </c>
      <c r="H253" s="50" t="str">
        <f>IF(I250=0," ","Paid Leave Oregon")</f>
        <v xml:space="preserve"> </v>
      </c>
      <c r="I253" s="32" t="str">
        <f>IF(I250=0," ",0.004)</f>
        <v xml:space="preserve"> </v>
      </c>
      <c r="J253" s="50" t="str">
        <f>IF(K250=0," ","Paid Leave Oregon")</f>
        <v xml:space="preserve"> </v>
      </c>
      <c r="K253" s="32" t="str">
        <f>IF(K250=0," ",0.004)</f>
        <v xml:space="preserve"> </v>
      </c>
    </row>
    <row r="254" spans="2:11" x14ac:dyDescent="0.35">
      <c r="B254" s="50" t="str">
        <f>IF(C250=0," ","FICA")</f>
        <v xml:space="preserve"> </v>
      </c>
      <c r="C254" s="32" t="str">
        <f>IF(C250=0," ",0.0765)</f>
        <v xml:space="preserve"> </v>
      </c>
      <c r="D254" s="50" t="str">
        <f>IF(E250=0," ","FICA")</f>
        <v xml:space="preserve"> </v>
      </c>
      <c r="E254" s="32" t="str">
        <f>IF(E250=0," ",0.0765)</f>
        <v xml:space="preserve"> </v>
      </c>
      <c r="F254" s="50" t="str">
        <f>IF(G250=0," ","FICA")</f>
        <v xml:space="preserve"> </v>
      </c>
      <c r="G254" s="32" t="str">
        <f>IF(G250=0," ",0.0765)</f>
        <v xml:space="preserve"> </v>
      </c>
      <c r="H254" s="50" t="str">
        <f>IF(I250=0," ","FICA")</f>
        <v xml:space="preserve"> </v>
      </c>
      <c r="I254" s="32" t="str">
        <f>IF(I250=0," ",0.0765)</f>
        <v xml:space="preserve"> </v>
      </c>
      <c r="J254" s="50" t="str">
        <f>IF(K250=0," ","FICA")</f>
        <v xml:space="preserve"> </v>
      </c>
      <c r="K254" s="32" t="str">
        <f>IF(K250=0," ",0.0765)</f>
        <v xml:space="preserve"> </v>
      </c>
    </row>
    <row r="255" spans="2:11" x14ac:dyDescent="0.35">
      <c r="B255" s="50" t="str">
        <f>IF(C250=0," ","Worker's Comp")</f>
        <v xml:space="preserve"> </v>
      </c>
      <c r="C255" s="32" t="str">
        <f>IF(C250=0,"",$C$10)</f>
        <v/>
      </c>
      <c r="D255" s="50" t="str">
        <f>IF(E250=0," ","Worker's Comp")</f>
        <v xml:space="preserve"> </v>
      </c>
      <c r="E255" s="32" t="str">
        <f>IF(E250=0,"",$C$10)</f>
        <v/>
      </c>
      <c r="F255" s="50" t="str">
        <f>IF(G250=0," ","Worker's Comp")</f>
        <v xml:space="preserve"> </v>
      </c>
      <c r="G255" s="32" t="str">
        <f>IF(G250=0,"",$C$10)</f>
        <v/>
      </c>
      <c r="H255" s="50" t="str">
        <f>IF(I250=0," ","Worker's Comp")</f>
        <v xml:space="preserve"> </v>
      </c>
      <c r="I255" s="32" t="str">
        <f>IF(I250=0,"",$C$10)</f>
        <v/>
      </c>
      <c r="J255" s="50" t="str">
        <f>IF(K250=0," ","Worker's Comp")</f>
        <v xml:space="preserve"> </v>
      </c>
      <c r="K255" s="32" t="str">
        <f>IF(K250=0,"",$C$10)</f>
        <v/>
      </c>
    </row>
    <row r="256" spans="2:11" x14ac:dyDescent="0.35">
      <c r="B256" s="50" t="str">
        <f>IF(C250=0," ","Unemployment")</f>
        <v xml:space="preserve"> </v>
      </c>
      <c r="C256" s="32" t="str">
        <f>IF(C250=0,"",$C$11)</f>
        <v/>
      </c>
      <c r="D256" s="50" t="str">
        <f>IF(E250=0," ","Unemployment")</f>
        <v xml:space="preserve"> </v>
      </c>
      <c r="E256" s="32" t="str">
        <f>IF(E250=0,"",$C$11)</f>
        <v/>
      </c>
      <c r="F256" s="50" t="str">
        <f>IF(G250=0," ","Unemployment")</f>
        <v xml:space="preserve"> </v>
      </c>
      <c r="G256" s="32" t="str">
        <f>IF(G250=0,"",$C$11)</f>
        <v/>
      </c>
      <c r="H256" s="50" t="str">
        <f>IF(I250=0," ","Unemployment")</f>
        <v xml:space="preserve"> </v>
      </c>
      <c r="I256" s="32" t="str">
        <f>IF(I250=0,"",$C$11)</f>
        <v/>
      </c>
      <c r="J256" s="50" t="str">
        <f>IF(K250=0," ","Unemployment")</f>
        <v xml:space="preserve"> </v>
      </c>
      <c r="K256" s="32" t="str">
        <f>IF(K250=0,"",$C$11)</f>
        <v/>
      </c>
    </row>
    <row r="257" spans="2:11" x14ac:dyDescent="0.35">
      <c r="B257" s="64"/>
      <c r="C257" s="27"/>
      <c r="D257" s="64"/>
      <c r="E257" s="27"/>
      <c r="F257" s="64"/>
      <c r="G257" s="27"/>
      <c r="H257" s="64"/>
      <c r="I257" s="27"/>
      <c r="J257" s="64"/>
      <c r="K257" s="27"/>
    </row>
    <row r="258" spans="2:11" x14ac:dyDescent="0.35">
      <c r="B258" s="64"/>
      <c r="C258" s="27"/>
      <c r="D258" s="39"/>
      <c r="E258" s="40"/>
      <c r="F258" s="39"/>
      <c r="G258" s="40"/>
      <c r="H258" s="39"/>
      <c r="I258" s="40"/>
      <c r="J258" s="39"/>
      <c r="K258" s="40"/>
    </row>
    <row r="259" spans="2:11" x14ac:dyDescent="0.35">
      <c r="B259" s="64"/>
      <c r="C259" s="27"/>
      <c r="D259" s="39"/>
      <c r="E259" s="40"/>
      <c r="F259" s="39"/>
      <c r="G259" s="40"/>
      <c r="H259" s="39"/>
      <c r="I259" s="40"/>
      <c r="J259" s="39"/>
      <c r="K259" s="40"/>
    </row>
    <row r="260" spans="2:11" x14ac:dyDescent="0.35">
      <c r="B260" s="39"/>
      <c r="C260" s="27"/>
      <c r="D260" s="39"/>
      <c r="E260" s="40"/>
      <c r="F260" s="39"/>
      <c r="G260" s="40"/>
      <c r="H260" s="39"/>
      <c r="I260" s="40"/>
      <c r="J260" s="39"/>
      <c r="K260" s="40"/>
    </row>
    <row r="261" spans="2:11" ht="15" thickBot="1" x14ac:dyDescent="0.4">
      <c r="B261" s="41"/>
      <c r="C261" s="28"/>
      <c r="D261" s="41"/>
      <c r="E261" s="42"/>
      <c r="F261" s="41"/>
      <c r="G261" s="42"/>
      <c r="H261" s="41"/>
      <c r="I261" s="42"/>
      <c r="J261" s="41"/>
      <c r="K261" s="42"/>
    </row>
    <row r="262" spans="2:11" ht="5.15" customHeight="1" x14ac:dyDescent="0.35">
      <c r="B262" s="51"/>
      <c r="C262" s="51"/>
      <c r="D262" s="51"/>
      <c r="E262" s="51"/>
      <c r="F262" s="51"/>
      <c r="G262" s="51"/>
      <c r="H262" s="51"/>
      <c r="I262" s="51"/>
      <c r="J262" s="51"/>
      <c r="K262" s="51"/>
    </row>
    <row r="263" spans="2:11" ht="5.15" customHeight="1" x14ac:dyDescent="0.35"/>
    <row r="264" spans="2:11" x14ac:dyDescent="0.35">
      <c r="B264" s="13" t="s">
        <v>177</v>
      </c>
      <c r="C264" s="15"/>
      <c r="D264" s="13" t="s">
        <v>178</v>
      </c>
      <c r="E264" s="15"/>
      <c r="F264" s="13" t="s">
        <v>179</v>
      </c>
      <c r="G264" s="15"/>
      <c r="H264" s="13" t="s">
        <v>180</v>
      </c>
      <c r="I264" s="15"/>
      <c r="J264" s="13" t="s">
        <v>181</v>
      </c>
      <c r="K264" s="15"/>
    </row>
    <row r="265" spans="2:11" ht="15" thickBot="1" x14ac:dyDescent="0.4">
      <c r="B265" s="37" t="s">
        <v>67</v>
      </c>
      <c r="D265" s="37" t="s">
        <v>67</v>
      </c>
      <c r="F265" s="37" t="s">
        <v>67</v>
      </c>
      <c r="H265" s="37" t="s">
        <v>67</v>
      </c>
      <c r="J265" s="37" t="s">
        <v>67</v>
      </c>
    </row>
    <row r="266" spans="2:11" x14ac:dyDescent="0.35">
      <c r="B266" s="46" t="s">
        <v>59</v>
      </c>
      <c r="C266" s="22"/>
      <c r="D266" s="46" t="s">
        <v>59</v>
      </c>
      <c r="E266" s="22"/>
      <c r="F266" s="46" t="s">
        <v>59</v>
      </c>
      <c r="G266" s="22"/>
      <c r="H266" s="46" t="s">
        <v>59</v>
      </c>
      <c r="I266" s="22"/>
      <c r="J266" s="46" t="s">
        <v>59</v>
      </c>
      <c r="K266" s="22"/>
    </row>
    <row r="267" spans="2:11" ht="15" thickBot="1" x14ac:dyDescent="0.4">
      <c r="B267" s="47" t="s">
        <v>63</v>
      </c>
      <c r="C267" s="48" t="s">
        <v>41</v>
      </c>
      <c r="D267" s="47" t="s">
        <v>63</v>
      </c>
      <c r="E267" s="48" t="s">
        <v>41</v>
      </c>
      <c r="F267" s="47" t="s">
        <v>63</v>
      </c>
      <c r="G267" s="48" t="s">
        <v>41</v>
      </c>
      <c r="H267" s="47" t="s">
        <v>63</v>
      </c>
      <c r="I267" s="48" t="s">
        <v>41</v>
      </c>
      <c r="J267" s="47" t="s">
        <v>63</v>
      </c>
      <c r="K267" s="48" t="s">
        <v>41</v>
      </c>
    </row>
    <row r="268" spans="2:11" x14ac:dyDescent="0.35">
      <c r="B268" s="49" t="str">
        <f>IF(C266=0," ","Sick Leave Oregon")</f>
        <v xml:space="preserve"> </v>
      </c>
      <c r="C268" s="29" t="str">
        <f>IF(C266=0," ",3.33%)</f>
        <v xml:space="preserve"> </v>
      </c>
      <c r="D268" s="49" t="str">
        <f>IF(E266=0," ","Sick Leave Oregon")</f>
        <v xml:space="preserve"> </v>
      </c>
      <c r="E268" s="29" t="str">
        <f>IF(E266=0," ",3.33%)</f>
        <v xml:space="preserve"> </v>
      </c>
      <c r="F268" s="49" t="str">
        <f>IF(G266=0," ","Sick Leave Oregon")</f>
        <v xml:space="preserve"> </v>
      </c>
      <c r="G268" s="29" t="str">
        <f>IF(G266=0," ",3.33%)</f>
        <v xml:space="preserve"> </v>
      </c>
      <c r="H268" s="49" t="str">
        <f>IF(I266=0," ","Sick Leave Oregon")</f>
        <v xml:space="preserve"> </v>
      </c>
      <c r="I268" s="29" t="str">
        <f>IF(I266=0," ",3.33%)</f>
        <v xml:space="preserve"> </v>
      </c>
      <c r="J268" s="49" t="str">
        <f>IF(K266=0," ","Sick Leave Oregon")</f>
        <v xml:space="preserve"> </v>
      </c>
      <c r="K268" s="29" t="str">
        <f>IF(K266=0," ",3.33%)</f>
        <v xml:space="preserve"> </v>
      </c>
    </row>
    <row r="269" spans="2:11" x14ac:dyDescent="0.35">
      <c r="B269" s="50" t="str">
        <f>IF(C266=0," ","Paid Leave Oregon")</f>
        <v xml:space="preserve"> </v>
      </c>
      <c r="C269" s="32" t="str">
        <f>IF(C266=0," ",0.004)</f>
        <v xml:space="preserve"> </v>
      </c>
      <c r="D269" s="50" t="str">
        <f>IF(E266=0," ","Paid Leave Oregon")</f>
        <v xml:space="preserve"> </v>
      </c>
      <c r="E269" s="32" t="str">
        <f>IF(E266=0," ",0.004)</f>
        <v xml:space="preserve"> </v>
      </c>
      <c r="F269" s="50" t="str">
        <f>IF(G266=0," ","Paid Leave Oregon")</f>
        <v xml:space="preserve"> </v>
      </c>
      <c r="G269" s="32" t="str">
        <f>IF(G266=0," ",0.004)</f>
        <v xml:space="preserve"> </v>
      </c>
      <c r="H269" s="50" t="str">
        <f>IF(I266=0," ","Paid Leave Oregon")</f>
        <v xml:space="preserve"> </v>
      </c>
      <c r="I269" s="32" t="str">
        <f>IF(I266=0," ",0.004)</f>
        <v xml:space="preserve"> </v>
      </c>
      <c r="J269" s="50" t="str">
        <f>IF(K266=0," ","Paid Leave Oregon")</f>
        <v xml:space="preserve"> </v>
      </c>
      <c r="K269" s="32" t="str">
        <f>IF(K266=0," ",0.004)</f>
        <v xml:space="preserve"> </v>
      </c>
    </row>
    <row r="270" spans="2:11" x14ac:dyDescent="0.35">
      <c r="B270" s="50" t="str">
        <f>IF(C266=0," ","FICA")</f>
        <v xml:space="preserve"> </v>
      </c>
      <c r="C270" s="32" t="str">
        <f>IF(C266=0," ",0.0765)</f>
        <v xml:space="preserve"> </v>
      </c>
      <c r="D270" s="50" t="str">
        <f>IF(E266=0," ","FICA")</f>
        <v xml:space="preserve"> </v>
      </c>
      <c r="E270" s="32" t="str">
        <f>IF(E266=0," ",0.0765)</f>
        <v xml:space="preserve"> </v>
      </c>
      <c r="F270" s="50" t="str">
        <f>IF(G266=0," ","FICA")</f>
        <v xml:space="preserve"> </v>
      </c>
      <c r="G270" s="32" t="str">
        <f>IF(G266=0," ",0.0765)</f>
        <v xml:space="preserve"> </v>
      </c>
      <c r="H270" s="50" t="str">
        <f>IF(I266=0," ","FICA")</f>
        <v xml:space="preserve"> </v>
      </c>
      <c r="I270" s="32" t="str">
        <f>IF(I266=0," ",0.0765)</f>
        <v xml:space="preserve"> </v>
      </c>
      <c r="J270" s="50" t="str">
        <f>IF(K266=0," ","FICA")</f>
        <v xml:space="preserve"> </v>
      </c>
      <c r="K270" s="32" t="str">
        <f>IF(K266=0," ",0.0765)</f>
        <v xml:space="preserve"> </v>
      </c>
    </row>
    <row r="271" spans="2:11" x14ac:dyDescent="0.35">
      <c r="B271" s="50" t="str">
        <f>IF(C266=0," ","Worker's Comp")</f>
        <v xml:space="preserve"> </v>
      </c>
      <c r="C271" s="32" t="str">
        <f>IF(C266=0,"",$C$10)</f>
        <v/>
      </c>
      <c r="D271" s="50" t="str">
        <f>IF(E266=0," ","Worker's Comp")</f>
        <v xml:space="preserve"> </v>
      </c>
      <c r="E271" s="32" t="str">
        <f>IF(E266=0,"",$C$10)</f>
        <v/>
      </c>
      <c r="F271" s="50" t="str">
        <f>IF(G266=0," ","Worker's Comp")</f>
        <v xml:space="preserve"> </v>
      </c>
      <c r="G271" s="32" t="str">
        <f>IF(G266=0,"",$C$10)</f>
        <v/>
      </c>
      <c r="H271" s="50" t="str">
        <f>IF(I266=0," ","Worker's Comp")</f>
        <v xml:space="preserve"> </v>
      </c>
      <c r="I271" s="32" t="str">
        <f>IF(I266=0,"",$C$10)</f>
        <v/>
      </c>
      <c r="J271" s="50" t="str">
        <f>IF(K266=0," ","Worker's Comp")</f>
        <v xml:space="preserve"> </v>
      </c>
      <c r="K271" s="32" t="str">
        <f>IF(K266=0,"",$C$10)</f>
        <v/>
      </c>
    </row>
    <row r="272" spans="2:11" x14ac:dyDescent="0.35">
      <c r="B272" s="50" t="str">
        <f>IF(C266=0," ","Unemployment")</f>
        <v xml:space="preserve"> </v>
      </c>
      <c r="C272" s="32" t="str">
        <f>IF(C266=0,"",$C$11)</f>
        <v/>
      </c>
      <c r="D272" s="50" t="str">
        <f>IF(E266=0," ","Unemployment")</f>
        <v xml:space="preserve"> </v>
      </c>
      <c r="E272" s="32" t="str">
        <f>IF(E266=0,"",$C$11)</f>
        <v/>
      </c>
      <c r="F272" s="50" t="str">
        <f>IF(G266=0," ","Unemployment")</f>
        <v xml:space="preserve"> </v>
      </c>
      <c r="G272" s="32" t="str">
        <f>IF(G266=0,"",$C$11)</f>
        <v/>
      </c>
      <c r="H272" s="50" t="str">
        <f>IF(I266=0," ","Unemployment")</f>
        <v xml:space="preserve"> </v>
      </c>
      <c r="I272" s="32" t="str">
        <f>IF(I266=0,"",$C$11)</f>
        <v/>
      </c>
      <c r="J272" s="50" t="str">
        <f>IF(K266=0," ","Unemployment")</f>
        <v xml:space="preserve"> </v>
      </c>
      <c r="K272" s="32" t="str">
        <f>IF(K266=0,"",$C$11)</f>
        <v/>
      </c>
    </row>
    <row r="273" spans="2:11" x14ac:dyDescent="0.35">
      <c r="B273" s="39"/>
      <c r="C273" s="40"/>
      <c r="D273" s="39"/>
      <c r="E273" s="40"/>
      <c r="F273" s="39"/>
      <c r="G273" s="40"/>
      <c r="H273" s="39"/>
      <c r="I273" s="40"/>
      <c r="J273" s="39"/>
      <c r="K273" s="40"/>
    </row>
    <row r="274" spans="2:11" x14ac:dyDescent="0.35">
      <c r="B274" s="39"/>
      <c r="C274" s="40"/>
      <c r="D274" s="39"/>
      <c r="E274" s="40"/>
      <c r="F274" s="39"/>
      <c r="G274" s="40"/>
      <c r="H274" s="39"/>
      <c r="I274" s="40"/>
      <c r="J274" s="39"/>
      <c r="K274" s="40"/>
    </row>
    <row r="275" spans="2:11" x14ac:dyDescent="0.35">
      <c r="B275" s="39"/>
      <c r="C275" s="40"/>
      <c r="D275" s="39"/>
      <c r="E275" s="40"/>
      <c r="F275" s="39"/>
      <c r="G275" s="40"/>
      <c r="H275" s="39"/>
      <c r="I275" s="40"/>
      <c r="J275" s="39"/>
      <c r="K275" s="40"/>
    </row>
    <row r="276" spans="2:11" x14ac:dyDescent="0.35">
      <c r="B276" s="39"/>
      <c r="C276" s="40"/>
      <c r="D276" s="39"/>
      <c r="E276" s="40"/>
      <c r="F276" s="39"/>
      <c r="G276" s="40"/>
      <c r="H276" s="39"/>
      <c r="I276" s="40"/>
      <c r="J276" s="39"/>
      <c r="K276" s="40"/>
    </row>
    <row r="277" spans="2:11" ht="15" thickBot="1" x14ac:dyDescent="0.4">
      <c r="B277" s="41"/>
      <c r="C277" s="42"/>
      <c r="D277" s="41"/>
      <c r="E277" s="42"/>
      <c r="F277" s="41"/>
      <c r="G277" s="42"/>
      <c r="H277" s="41"/>
      <c r="I277" s="42"/>
      <c r="J277" s="41"/>
      <c r="K277" s="42"/>
    </row>
    <row r="278" spans="2:11" ht="5.15" customHeight="1" x14ac:dyDescent="0.35"/>
    <row r="279" spans="2:11" ht="5.15" customHeight="1" x14ac:dyDescent="0.35"/>
    <row r="280" spans="2:11" x14ac:dyDescent="0.35">
      <c r="B280" s="13" t="s">
        <v>182</v>
      </c>
      <c r="C280" s="15"/>
      <c r="D280" s="13" t="s">
        <v>183</v>
      </c>
      <c r="E280" s="15"/>
      <c r="F280" s="13" t="s">
        <v>184</v>
      </c>
      <c r="G280" s="15"/>
      <c r="H280" s="13" t="s">
        <v>185</v>
      </c>
      <c r="I280" s="15"/>
      <c r="J280" s="13" t="s">
        <v>186</v>
      </c>
      <c r="K280" s="15"/>
    </row>
    <row r="281" spans="2:11" ht="15" thickBot="1" x14ac:dyDescent="0.4">
      <c r="B281" s="37" t="s">
        <v>67</v>
      </c>
      <c r="D281" s="37" t="s">
        <v>67</v>
      </c>
      <c r="F281" s="37" t="s">
        <v>67</v>
      </c>
      <c r="H281" s="37" t="s">
        <v>67</v>
      </c>
      <c r="J281" s="37" t="s">
        <v>67</v>
      </c>
    </row>
    <row r="282" spans="2:11" x14ac:dyDescent="0.35">
      <c r="B282" s="46" t="s">
        <v>59</v>
      </c>
      <c r="C282" s="22"/>
      <c r="D282" s="46" t="s">
        <v>59</v>
      </c>
      <c r="E282" s="22"/>
      <c r="F282" s="46" t="s">
        <v>59</v>
      </c>
      <c r="G282" s="22"/>
      <c r="H282" s="46" t="s">
        <v>59</v>
      </c>
      <c r="I282" s="22"/>
      <c r="J282" s="46" t="s">
        <v>59</v>
      </c>
      <c r="K282" s="22"/>
    </row>
    <row r="283" spans="2:11" ht="15" thickBot="1" x14ac:dyDescent="0.4">
      <c r="B283" s="47" t="s">
        <v>63</v>
      </c>
      <c r="C283" s="48" t="s">
        <v>41</v>
      </c>
      <c r="D283" s="47" t="s">
        <v>63</v>
      </c>
      <c r="E283" s="48" t="s">
        <v>41</v>
      </c>
      <c r="F283" s="47" t="s">
        <v>63</v>
      </c>
      <c r="G283" s="48" t="s">
        <v>41</v>
      </c>
      <c r="H283" s="47" t="s">
        <v>63</v>
      </c>
      <c r="I283" s="48" t="s">
        <v>41</v>
      </c>
      <c r="J283" s="47" t="s">
        <v>63</v>
      </c>
      <c r="K283" s="48" t="s">
        <v>41</v>
      </c>
    </row>
    <row r="284" spans="2:11" x14ac:dyDescent="0.35">
      <c r="B284" s="49" t="str">
        <f>IF(C282=0," ","Sick Leave Oregon")</f>
        <v xml:space="preserve"> </v>
      </c>
      <c r="C284" s="29" t="str">
        <f>IF(C282=0," ",3.33%)</f>
        <v xml:space="preserve"> </v>
      </c>
      <c r="D284" s="49" t="str">
        <f>IF(E282=0," ","Sick Leave Oregon")</f>
        <v xml:space="preserve"> </v>
      </c>
      <c r="E284" s="29" t="str">
        <f>IF(E282=0," ",3.33%)</f>
        <v xml:space="preserve"> </v>
      </c>
      <c r="F284" s="49" t="str">
        <f>IF(G282=0," ","Sick Leave Oregon")</f>
        <v xml:space="preserve"> </v>
      </c>
      <c r="G284" s="29" t="str">
        <f>IF(G282=0," ",3.33%)</f>
        <v xml:space="preserve"> </v>
      </c>
      <c r="H284" s="49" t="str">
        <f>IF(I282=0," ","Sick Leave Oregon")</f>
        <v xml:space="preserve"> </v>
      </c>
      <c r="I284" s="29" t="str">
        <f>IF(I282=0," ",3.33%)</f>
        <v xml:space="preserve"> </v>
      </c>
      <c r="J284" s="49" t="str">
        <f>IF(K282=0," ","Sick Leave Oregon")</f>
        <v xml:space="preserve"> </v>
      </c>
      <c r="K284" s="29" t="str">
        <f>IF(K282=0," ",3.33%)</f>
        <v xml:space="preserve"> </v>
      </c>
    </row>
    <row r="285" spans="2:11" x14ac:dyDescent="0.35">
      <c r="B285" s="50" t="str">
        <f>IF(C282=0," ","Paid Leave Oregon")</f>
        <v xml:space="preserve"> </v>
      </c>
      <c r="C285" s="32" t="str">
        <f>IF(C282=0," ",0.004)</f>
        <v xml:space="preserve"> </v>
      </c>
      <c r="D285" s="50" t="str">
        <f>IF(E282=0," ","Paid Leave Oregon")</f>
        <v xml:space="preserve"> </v>
      </c>
      <c r="E285" s="32" t="str">
        <f>IF(E282=0," ",0.004)</f>
        <v xml:space="preserve"> </v>
      </c>
      <c r="F285" s="50" t="str">
        <f>IF(G282=0," ","Paid Leave Oregon")</f>
        <v xml:space="preserve"> </v>
      </c>
      <c r="G285" s="32" t="str">
        <f>IF(G282=0," ",0.004)</f>
        <v xml:space="preserve"> </v>
      </c>
      <c r="H285" s="50" t="str">
        <f>IF(I282=0," ","Paid Leave Oregon")</f>
        <v xml:space="preserve"> </v>
      </c>
      <c r="I285" s="32" t="str">
        <f>IF(I282=0," ",0.004)</f>
        <v xml:space="preserve"> </v>
      </c>
      <c r="J285" s="50" t="str">
        <f>IF(K282=0," ","Paid Leave Oregon")</f>
        <v xml:space="preserve"> </v>
      </c>
      <c r="K285" s="32" t="str">
        <f>IF(K282=0," ",0.004)</f>
        <v xml:space="preserve"> </v>
      </c>
    </row>
    <row r="286" spans="2:11" x14ac:dyDescent="0.35">
      <c r="B286" s="50" t="str">
        <f>IF(C282=0," ","FICA")</f>
        <v xml:space="preserve"> </v>
      </c>
      <c r="C286" s="32" t="str">
        <f>IF(C282=0," ",0.0765)</f>
        <v xml:space="preserve"> </v>
      </c>
      <c r="D286" s="50" t="str">
        <f>IF(E282=0," ","FICA")</f>
        <v xml:space="preserve"> </v>
      </c>
      <c r="E286" s="32" t="str">
        <f>IF(E282=0," ",0.0765)</f>
        <v xml:space="preserve"> </v>
      </c>
      <c r="F286" s="50" t="str">
        <f>IF(G282=0," ","FICA")</f>
        <v xml:space="preserve"> </v>
      </c>
      <c r="G286" s="32" t="str">
        <f>IF(G282=0," ",0.0765)</f>
        <v xml:space="preserve"> </v>
      </c>
      <c r="H286" s="50" t="str">
        <f>IF(I282=0," ","FICA")</f>
        <v xml:space="preserve"> </v>
      </c>
      <c r="I286" s="32" t="str">
        <f>IF(I282=0," ",0.0765)</f>
        <v xml:space="preserve"> </v>
      </c>
      <c r="J286" s="50" t="str">
        <f>IF(K282=0," ","FICA")</f>
        <v xml:space="preserve"> </v>
      </c>
      <c r="K286" s="32" t="str">
        <f>IF(K282=0," ",0.0765)</f>
        <v xml:space="preserve"> </v>
      </c>
    </row>
    <row r="287" spans="2:11" x14ac:dyDescent="0.35">
      <c r="B287" s="50" t="str">
        <f>IF(C282=0," ","Worker's Comp")</f>
        <v xml:space="preserve"> </v>
      </c>
      <c r="C287" s="32" t="str">
        <f>IF(C282=0,"",$C$10)</f>
        <v/>
      </c>
      <c r="D287" s="50" t="str">
        <f>IF(E282=0," ","Worker's Comp")</f>
        <v xml:space="preserve"> </v>
      </c>
      <c r="E287" s="32" t="str">
        <f>IF(E282=0,"",$C$10)</f>
        <v/>
      </c>
      <c r="F287" s="50" t="str">
        <f>IF(G282=0," ","Worker's Comp")</f>
        <v xml:space="preserve"> </v>
      </c>
      <c r="G287" s="32" t="str">
        <f>IF(G282=0,"",$C$10)</f>
        <v/>
      </c>
      <c r="H287" s="50" t="str">
        <f>IF(I282=0," ","Worker's Comp")</f>
        <v xml:space="preserve"> </v>
      </c>
      <c r="I287" s="32" t="str">
        <f>IF(I282=0,"",$C$10)</f>
        <v/>
      </c>
      <c r="J287" s="50" t="str">
        <f>IF(K282=0," ","Worker's Comp")</f>
        <v xml:space="preserve"> </v>
      </c>
      <c r="K287" s="32" t="str">
        <f>IF(K282=0,"",$C$10)</f>
        <v/>
      </c>
    </row>
    <row r="288" spans="2:11" x14ac:dyDescent="0.35">
      <c r="B288" s="50" t="str">
        <f>IF(C282=0," ","Unemployment")</f>
        <v xml:space="preserve"> </v>
      </c>
      <c r="C288" s="32" t="str">
        <f>IF(C282=0,"",$C$11)</f>
        <v/>
      </c>
      <c r="D288" s="50" t="str">
        <f>IF(E282=0," ","Unemployment")</f>
        <v xml:space="preserve"> </v>
      </c>
      <c r="E288" s="32" t="str">
        <f>IF(E282=0,"",$C$11)</f>
        <v/>
      </c>
      <c r="F288" s="50" t="str">
        <f>IF(G282=0," ","Unemployment")</f>
        <v xml:space="preserve"> </v>
      </c>
      <c r="G288" s="32" t="str">
        <f>IF(G282=0,"",$C$11)</f>
        <v/>
      </c>
      <c r="H288" s="50" t="str">
        <f>IF(I282=0," ","Unemployment")</f>
        <v xml:space="preserve"> </v>
      </c>
      <c r="I288" s="32" t="str">
        <f>IF(I282=0,"",$C$11)</f>
        <v/>
      </c>
      <c r="J288" s="50" t="str">
        <f>IF(K282=0," ","Unemployment")</f>
        <v xml:space="preserve"> </v>
      </c>
      <c r="K288" s="32" t="str">
        <f>IF(K282=0,"",$C$11)</f>
        <v/>
      </c>
    </row>
    <row r="289" spans="2:11" x14ac:dyDescent="0.35">
      <c r="B289" s="39"/>
      <c r="C289" s="40"/>
      <c r="D289" s="39"/>
      <c r="E289" s="40"/>
      <c r="F289" s="39"/>
      <c r="G289" s="40"/>
      <c r="H289" s="39"/>
      <c r="I289" s="40"/>
      <c r="J289" s="39"/>
      <c r="K289" s="40"/>
    </row>
    <row r="290" spans="2:11" x14ac:dyDescent="0.35">
      <c r="B290" s="39"/>
      <c r="C290" s="40"/>
      <c r="D290" s="39"/>
      <c r="E290" s="40"/>
      <c r="F290" s="39"/>
      <c r="G290" s="40"/>
      <c r="H290" s="39"/>
      <c r="I290" s="40"/>
      <c r="J290" s="39"/>
      <c r="K290" s="40"/>
    </row>
    <row r="291" spans="2:11" x14ac:dyDescent="0.35">
      <c r="B291" s="39"/>
      <c r="C291" s="40"/>
      <c r="D291" s="39"/>
      <c r="E291" s="40"/>
      <c r="F291" s="39"/>
      <c r="G291" s="40"/>
      <c r="H291" s="39"/>
      <c r="I291" s="40"/>
      <c r="J291" s="39"/>
      <c r="K291" s="40"/>
    </row>
    <row r="292" spans="2:11" x14ac:dyDescent="0.35">
      <c r="B292" s="39"/>
      <c r="C292" s="40"/>
      <c r="D292" s="43"/>
      <c r="E292" s="40"/>
      <c r="F292" s="39"/>
      <c r="G292" s="40"/>
      <c r="H292" s="39"/>
      <c r="I292" s="40"/>
      <c r="J292" s="39"/>
      <c r="K292" s="40"/>
    </row>
    <row r="293" spans="2:11" ht="15" thickBot="1" x14ac:dyDescent="0.4">
      <c r="B293" s="41"/>
      <c r="C293" s="42"/>
      <c r="D293" s="41"/>
      <c r="E293" s="42"/>
      <c r="F293" s="41"/>
      <c r="G293" s="42"/>
      <c r="H293" s="41"/>
      <c r="I293" s="42"/>
      <c r="J293" s="41"/>
      <c r="K293" s="42"/>
    </row>
    <row r="294" spans="2:11" x14ac:dyDescent="0.35">
      <c r="B294" s="116"/>
      <c r="C294" s="117"/>
      <c r="D294" s="116"/>
      <c r="E294" s="117"/>
      <c r="F294" s="116"/>
      <c r="G294" s="117"/>
      <c r="H294" s="116"/>
      <c r="I294" s="117"/>
      <c r="J294" s="116"/>
      <c r="K294" s="117"/>
    </row>
    <row r="295" spans="2:11" x14ac:dyDescent="0.35">
      <c r="B295" s="13" t="s">
        <v>187</v>
      </c>
      <c r="C295" s="15"/>
      <c r="D295" s="13" t="s">
        <v>188</v>
      </c>
      <c r="E295" s="15"/>
      <c r="F295" s="13" t="s">
        <v>189</v>
      </c>
      <c r="G295" s="15"/>
      <c r="H295" s="13" t="s">
        <v>190</v>
      </c>
      <c r="I295" s="15"/>
      <c r="J295" s="13" t="s">
        <v>191</v>
      </c>
      <c r="K295" s="15"/>
    </row>
    <row r="296" spans="2:11" ht="15" thickBot="1" x14ac:dyDescent="0.4">
      <c r="B296" s="37" t="s">
        <v>67</v>
      </c>
      <c r="D296" s="37" t="s">
        <v>67</v>
      </c>
      <c r="F296" s="37" t="s">
        <v>67</v>
      </c>
      <c r="H296" s="37" t="s">
        <v>67</v>
      </c>
      <c r="J296" s="37" t="s">
        <v>67</v>
      </c>
    </row>
    <row r="297" spans="2:11" x14ac:dyDescent="0.35">
      <c r="B297" s="46" t="s">
        <v>59</v>
      </c>
      <c r="C297" s="22"/>
      <c r="D297" s="46" t="s">
        <v>59</v>
      </c>
      <c r="E297" s="22"/>
      <c r="F297" s="46" t="s">
        <v>59</v>
      </c>
      <c r="G297" s="22"/>
      <c r="H297" s="46" t="s">
        <v>59</v>
      </c>
      <c r="I297" s="22"/>
      <c r="J297" s="46" t="s">
        <v>59</v>
      </c>
      <c r="K297" s="22"/>
    </row>
    <row r="298" spans="2:11" ht="15" thickBot="1" x14ac:dyDescent="0.4">
      <c r="B298" s="47" t="s">
        <v>63</v>
      </c>
      <c r="C298" s="48" t="s">
        <v>41</v>
      </c>
      <c r="D298" s="47" t="s">
        <v>63</v>
      </c>
      <c r="E298" s="48" t="s">
        <v>41</v>
      </c>
      <c r="F298" s="47" t="s">
        <v>63</v>
      </c>
      <c r="G298" s="48" t="s">
        <v>41</v>
      </c>
      <c r="H298" s="47" t="s">
        <v>63</v>
      </c>
      <c r="I298" s="48" t="s">
        <v>41</v>
      </c>
      <c r="J298" s="47" t="s">
        <v>63</v>
      </c>
      <c r="K298" s="48" t="s">
        <v>41</v>
      </c>
    </row>
    <row r="299" spans="2:11" x14ac:dyDescent="0.35">
      <c r="B299" s="49" t="str">
        <f>IF(C297=0," ","Sick Leave Oregon")</f>
        <v xml:space="preserve"> </v>
      </c>
      <c r="C299" s="29" t="str">
        <f>IF(C297=0," ",3.33%)</f>
        <v xml:space="preserve"> </v>
      </c>
      <c r="D299" s="49" t="str">
        <f>IF(E297=0," ","Sick Leave Oregon")</f>
        <v xml:space="preserve"> </v>
      </c>
      <c r="E299" s="29" t="str">
        <f>IF(E297=0," ",3.33%)</f>
        <v xml:space="preserve"> </v>
      </c>
      <c r="F299" s="49" t="str">
        <f>IF(G297=0," ","Sick Leave Oregon")</f>
        <v xml:space="preserve"> </v>
      </c>
      <c r="G299" s="29" t="str">
        <f>IF(G297=0," ",3.33%)</f>
        <v xml:space="preserve"> </v>
      </c>
      <c r="H299" s="49" t="str">
        <f>IF(I297=0," ","Sick Leave Oregon")</f>
        <v xml:space="preserve"> </v>
      </c>
      <c r="I299" s="29" t="str">
        <f>IF(I297=0," ",3.33%)</f>
        <v xml:space="preserve"> </v>
      </c>
      <c r="J299" s="49" t="str">
        <f>IF(K297=0," ","Sick Leave Oregon")</f>
        <v xml:space="preserve"> </v>
      </c>
      <c r="K299" s="29" t="str">
        <f>IF(K297=0," ",3.33%)</f>
        <v xml:space="preserve"> </v>
      </c>
    </row>
    <row r="300" spans="2:11" x14ac:dyDescent="0.35">
      <c r="B300" s="50" t="str">
        <f>IF(C297=0," ","Paid Leave Oregon")</f>
        <v xml:space="preserve"> </v>
      </c>
      <c r="C300" s="32" t="str">
        <f>IF(C297=0," ",0.004)</f>
        <v xml:space="preserve"> </v>
      </c>
      <c r="D300" s="50" t="str">
        <f>IF(E297=0," ","Paid Leave Oregon")</f>
        <v xml:space="preserve"> </v>
      </c>
      <c r="E300" s="32" t="str">
        <f>IF(E297=0," ",0.004)</f>
        <v xml:space="preserve"> </v>
      </c>
      <c r="F300" s="50" t="str">
        <f>IF(G297=0," ","Paid Leave Oregon")</f>
        <v xml:space="preserve"> </v>
      </c>
      <c r="G300" s="32" t="str">
        <f>IF(G297=0," ",0.004)</f>
        <v xml:space="preserve"> </v>
      </c>
      <c r="H300" s="50" t="str">
        <f>IF(I297=0," ","Paid Leave Oregon")</f>
        <v xml:space="preserve"> </v>
      </c>
      <c r="I300" s="32" t="str">
        <f>IF(I297=0," ",0.004)</f>
        <v xml:space="preserve"> </v>
      </c>
      <c r="J300" s="50" t="str">
        <f>IF(K297=0," ","Paid Leave Oregon")</f>
        <v xml:space="preserve"> </v>
      </c>
      <c r="K300" s="32" t="str">
        <f>IF(K297=0," ",0.004)</f>
        <v xml:space="preserve"> </v>
      </c>
    </row>
    <row r="301" spans="2:11" x14ac:dyDescent="0.35">
      <c r="B301" s="50" t="str">
        <f>IF(C297=0," ","FICA")</f>
        <v xml:space="preserve"> </v>
      </c>
      <c r="C301" s="32" t="str">
        <f>IF(C297=0," ",0.0765)</f>
        <v xml:space="preserve"> </v>
      </c>
      <c r="D301" s="50" t="str">
        <f>IF(E297=0," ","FICA")</f>
        <v xml:space="preserve"> </v>
      </c>
      <c r="E301" s="32" t="str">
        <f>IF(E297=0," ",0.0765)</f>
        <v xml:space="preserve"> </v>
      </c>
      <c r="F301" s="50" t="str">
        <f>IF(G297=0," ","FICA")</f>
        <v xml:space="preserve"> </v>
      </c>
      <c r="G301" s="32" t="str">
        <f>IF(G297=0," ",0.0765)</f>
        <v xml:space="preserve"> </v>
      </c>
      <c r="H301" s="50" t="str">
        <f>IF(I297=0," ","FICA")</f>
        <v xml:space="preserve"> </v>
      </c>
      <c r="I301" s="32" t="str">
        <f>IF(I297=0," ",0.0765)</f>
        <v xml:space="preserve"> </v>
      </c>
      <c r="J301" s="50" t="str">
        <f>IF(K297=0," ","FICA")</f>
        <v xml:space="preserve"> </v>
      </c>
      <c r="K301" s="32" t="str">
        <f>IF(K297=0," ",0.0765)</f>
        <v xml:space="preserve"> </v>
      </c>
    </row>
    <row r="302" spans="2:11" x14ac:dyDescent="0.35">
      <c r="B302" s="50" t="str">
        <f>IF(C297=0," ","Worker's Comp")</f>
        <v xml:space="preserve"> </v>
      </c>
      <c r="C302" s="32" t="str">
        <f>IF(C297=0,"",$C$10)</f>
        <v/>
      </c>
      <c r="D302" s="50" t="str">
        <f>IF(E297=0," ","Worker's Comp")</f>
        <v xml:space="preserve"> </v>
      </c>
      <c r="E302" s="32" t="str">
        <f>IF(E297=0,"",$C$10)</f>
        <v/>
      </c>
      <c r="F302" s="50" t="str">
        <f>IF(G297=0," ","Worker's Comp")</f>
        <v xml:space="preserve"> </v>
      </c>
      <c r="G302" s="32" t="str">
        <f>IF(G297=0,"",$C$10)</f>
        <v/>
      </c>
      <c r="H302" s="50" t="str">
        <f>IF(I297=0," ","Worker's Comp")</f>
        <v xml:space="preserve"> </v>
      </c>
      <c r="I302" s="32" t="str">
        <f>IF(I297=0,"",$C$10)</f>
        <v/>
      </c>
      <c r="J302" s="50" t="str">
        <f>IF(K297=0," ","Worker's Comp")</f>
        <v xml:space="preserve"> </v>
      </c>
      <c r="K302" s="32" t="str">
        <f>IF(K297=0,"",$C$10)</f>
        <v/>
      </c>
    </row>
    <row r="303" spans="2:11" x14ac:dyDescent="0.35">
      <c r="B303" s="50" t="str">
        <f>IF(C297=0," ","Unemployment")</f>
        <v xml:space="preserve"> </v>
      </c>
      <c r="C303" s="32" t="str">
        <f>IF(C297=0,"",$C$11)</f>
        <v/>
      </c>
      <c r="D303" s="50" t="str">
        <f>IF(E297=0," ","Unemployment")</f>
        <v xml:space="preserve"> </v>
      </c>
      <c r="E303" s="32" t="str">
        <f>IF(E297=0,"",$C$11)</f>
        <v/>
      </c>
      <c r="F303" s="50" t="str">
        <f>IF(G297=0," ","Unemployment")</f>
        <v xml:space="preserve"> </v>
      </c>
      <c r="G303" s="32" t="str">
        <f>IF(G297=0,"",$C$11)</f>
        <v/>
      </c>
      <c r="H303" s="50" t="str">
        <f>IF(I297=0," ","Unemployment")</f>
        <v xml:space="preserve"> </v>
      </c>
      <c r="I303" s="32" t="str">
        <f>IF(I297=0,"",$C$11)</f>
        <v/>
      </c>
      <c r="J303" s="50" t="str">
        <f>IF(K297=0," ","Unemployment")</f>
        <v xml:space="preserve"> </v>
      </c>
      <c r="K303" s="32" t="str">
        <f>IF(K297=0,"",$C$11)</f>
        <v/>
      </c>
    </row>
    <row r="304" spans="2:11" x14ac:dyDescent="0.35">
      <c r="B304" s="64"/>
      <c r="C304" s="27"/>
      <c r="D304" s="64"/>
      <c r="E304" s="27"/>
      <c r="F304" s="64"/>
      <c r="G304" s="27"/>
      <c r="H304" s="64"/>
      <c r="I304" s="27"/>
      <c r="J304" s="64"/>
      <c r="K304" s="27"/>
    </row>
    <row r="305" spans="2:11" x14ac:dyDescent="0.35">
      <c r="B305" s="64"/>
      <c r="C305" s="27"/>
      <c r="D305" s="39"/>
      <c r="E305" s="40"/>
      <c r="F305" s="39"/>
      <c r="G305" s="40"/>
      <c r="H305" s="39"/>
      <c r="I305" s="40"/>
      <c r="J305" s="39"/>
      <c r="K305" s="40"/>
    </row>
    <row r="306" spans="2:11" x14ac:dyDescent="0.35">
      <c r="B306" s="64"/>
      <c r="C306" s="27"/>
      <c r="D306" s="39"/>
      <c r="E306" s="40"/>
      <c r="F306" s="39"/>
      <c r="G306" s="40"/>
      <c r="H306" s="39"/>
      <c r="I306" s="40"/>
      <c r="J306" s="39"/>
      <c r="K306" s="40"/>
    </row>
    <row r="307" spans="2:11" x14ac:dyDescent="0.35">
      <c r="B307" s="39"/>
      <c r="C307" s="27"/>
      <c r="D307" s="39"/>
      <c r="E307" s="40"/>
      <c r="F307" s="39"/>
      <c r="G307" s="40"/>
      <c r="H307" s="39"/>
      <c r="I307" s="40"/>
      <c r="J307" s="39"/>
      <c r="K307" s="40"/>
    </row>
    <row r="308" spans="2:11" ht="15" thickBot="1" x14ac:dyDescent="0.4">
      <c r="B308" s="41"/>
      <c r="C308" s="28"/>
      <c r="D308" s="41"/>
      <c r="E308" s="42"/>
      <c r="F308" s="41"/>
      <c r="G308" s="42"/>
      <c r="H308" s="41"/>
      <c r="I308" s="42"/>
      <c r="J308" s="41"/>
      <c r="K308" s="42"/>
    </row>
    <row r="309" spans="2:11" ht="5.15" customHeight="1" x14ac:dyDescent="0.35">
      <c r="B309" s="51"/>
      <c r="C309" s="51"/>
      <c r="D309" s="51"/>
      <c r="E309" s="51"/>
      <c r="F309" s="51"/>
      <c r="G309" s="51"/>
      <c r="H309" s="51"/>
      <c r="I309" s="51"/>
      <c r="J309" s="51"/>
      <c r="K309" s="51"/>
    </row>
    <row r="310" spans="2:11" ht="5.15" customHeight="1" x14ac:dyDescent="0.35"/>
    <row r="311" spans="2:11" x14ac:dyDescent="0.35">
      <c r="B311" s="13" t="s">
        <v>192</v>
      </c>
      <c r="C311" s="15"/>
      <c r="D311" s="13" t="s">
        <v>193</v>
      </c>
      <c r="E311" s="15"/>
      <c r="F311" s="13" t="s">
        <v>194</v>
      </c>
      <c r="G311" s="15"/>
      <c r="H311" s="13" t="s">
        <v>195</v>
      </c>
      <c r="I311" s="15"/>
      <c r="J311" s="13" t="s">
        <v>196</v>
      </c>
      <c r="K311" s="15"/>
    </row>
    <row r="312" spans="2:11" ht="15" thickBot="1" x14ac:dyDescent="0.4">
      <c r="B312" s="37" t="s">
        <v>67</v>
      </c>
      <c r="D312" s="37" t="s">
        <v>67</v>
      </c>
      <c r="F312" s="37" t="s">
        <v>67</v>
      </c>
      <c r="H312" s="37" t="s">
        <v>67</v>
      </c>
      <c r="J312" s="37" t="s">
        <v>67</v>
      </c>
    </row>
    <row r="313" spans="2:11" x14ac:dyDescent="0.35">
      <c r="B313" s="46" t="s">
        <v>59</v>
      </c>
      <c r="C313" s="22"/>
      <c r="D313" s="46" t="s">
        <v>59</v>
      </c>
      <c r="E313" s="22"/>
      <c r="F313" s="46" t="s">
        <v>59</v>
      </c>
      <c r="G313" s="22"/>
      <c r="H313" s="46" t="s">
        <v>59</v>
      </c>
      <c r="I313" s="22"/>
      <c r="J313" s="46" t="s">
        <v>59</v>
      </c>
      <c r="K313" s="22"/>
    </row>
    <row r="314" spans="2:11" ht="15" thickBot="1" x14ac:dyDescent="0.4">
      <c r="B314" s="47" t="s">
        <v>63</v>
      </c>
      <c r="C314" s="48" t="s">
        <v>41</v>
      </c>
      <c r="D314" s="47" t="s">
        <v>63</v>
      </c>
      <c r="E314" s="48" t="s">
        <v>41</v>
      </c>
      <c r="F314" s="47" t="s">
        <v>63</v>
      </c>
      <c r="G314" s="48" t="s">
        <v>41</v>
      </c>
      <c r="H314" s="47" t="s">
        <v>63</v>
      </c>
      <c r="I314" s="48" t="s">
        <v>41</v>
      </c>
      <c r="J314" s="47" t="s">
        <v>63</v>
      </c>
      <c r="K314" s="48" t="s">
        <v>41</v>
      </c>
    </row>
    <row r="315" spans="2:11" x14ac:dyDescent="0.35">
      <c r="B315" s="49" t="str">
        <f>IF(C313=0," ","Sick Leave Oregon")</f>
        <v xml:space="preserve"> </v>
      </c>
      <c r="C315" s="29" t="str">
        <f>IF(C313=0," ",3.33%)</f>
        <v xml:space="preserve"> </v>
      </c>
      <c r="D315" s="49" t="str">
        <f>IF(E313=0," ","Sick Leave Oregon")</f>
        <v xml:space="preserve"> </v>
      </c>
      <c r="E315" s="29" t="str">
        <f>IF(E313=0," ",3.33%)</f>
        <v xml:space="preserve"> </v>
      </c>
      <c r="F315" s="49" t="str">
        <f>IF(G313=0," ","Sick Leave Oregon")</f>
        <v xml:space="preserve"> </v>
      </c>
      <c r="G315" s="29" t="str">
        <f>IF(G313=0," ",3.33%)</f>
        <v xml:space="preserve"> </v>
      </c>
      <c r="H315" s="49" t="str">
        <f>IF(I313=0," ","Sick Leave Oregon")</f>
        <v xml:space="preserve"> </v>
      </c>
      <c r="I315" s="29" t="str">
        <f>IF(I313=0," ",3.33%)</f>
        <v xml:space="preserve"> </v>
      </c>
      <c r="J315" s="49" t="str">
        <f>IF(K313=0," ","Sick Leave Oregon")</f>
        <v xml:space="preserve"> </v>
      </c>
      <c r="K315" s="29" t="str">
        <f>IF(K313=0," ",3.33%)</f>
        <v xml:space="preserve"> </v>
      </c>
    </row>
    <row r="316" spans="2:11" x14ac:dyDescent="0.35">
      <c r="B316" s="50" t="str">
        <f>IF(C313=0," ","Paid Leave Oregon")</f>
        <v xml:space="preserve"> </v>
      </c>
      <c r="C316" s="32" t="str">
        <f>IF(C313=0," ",0.004)</f>
        <v xml:space="preserve"> </v>
      </c>
      <c r="D316" s="50" t="str">
        <f>IF(E313=0," ","Paid Leave Oregon")</f>
        <v xml:space="preserve"> </v>
      </c>
      <c r="E316" s="32" t="str">
        <f>IF(E313=0," ",0.004)</f>
        <v xml:space="preserve"> </v>
      </c>
      <c r="F316" s="50" t="str">
        <f>IF(G313=0," ","Paid Leave Oregon")</f>
        <v xml:space="preserve"> </v>
      </c>
      <c r="G316" s="32" t="str">
        <f>IF(G313=0," ",0.004)</f>
        <v xml:space="preserve"> </v>
      </c>
      <c r="H316" s="50" t="str">
        <f>IF(I313=0," ","Paid Leave Oregon")</f>
        <v xml:space="preserve"> </v>
      </c>
      <c r="I316" s="32" t="str">
        <f>IF(I313=0," ",0.004)</f>
        <v xml:space="preserve"> </v>
      </c>
      <c r="J316" s="50" t="str">
        <f>IF(K313=0," ","Paid Leave Oregon")</f>
        <v xml:space="preserve"> </v>
      </c>
      <c r="K316" s="32" t="str">
        <f>IF(K313=0," ",0.004)</f>
        <v xml:space="preserve"> </v>
      </c>
    </row>
    <row r="317" spans="2:11" x14ac:dyDescent="0.35">
      <c r="B317" s="50" t="str">
        <f>IF(C313=0," ","FICA")</f>
        <v xml:space="preserve"> </v>
      </c>
      <c r="C317" s="32" t="str">
        <f>IF(C313=0," ",0.0765)</f>
        <v xml:space="preserve"> </v>
      </c>
      <c r="D317" s="50" t="str">
        <f>IF(E313=0," ","FICA")</f>
        <v xml:space="preserve"> </v>
      </c>
      <c r="E317" s="32" t="str">
        <f>IF(E313=0," ",0.0765)</f>
        <v xml:space="preserve"> </v>
      </c>
      <c r="F317" s="50" t="str">
        <f>IF(G313=0," ","FICA")</f>
        <v xml:space="preserve"> </v>
      </c>
      <c r="G317" s="32" t="str">
        <f>IF(G313=0," ",0.0765)</f>
        <v xml:space="preserve"> </v>
      </c>
      <c r="H317" s="50" t="str">
        <f>IF(I313=0," ","FICA")</f>
        <v xml:space="preserve"> </v>
      </c>
      <c r="I317" s="32" t="str">
        <f>IF(I313=0," ",0.0765)</f>
        <v xml:space="preserve"> </v>
      </c>
      <c r="J317" s="50" t="str">
        <f>IF(K313=0," ","FICA")</f>
        <v xml:space="preserve"> </v>
      </c>
      <c r="K317" s="32" t="str">
        <f>IF(K313=0," ",0.0765)</f>
        <v xml:space="preserve"> </v>
      </c>
    </row>
    <row r="318" spans="2:11" x14ac:dyDescent="0.35">
      <c r="B318" s="50" t="str">
        <f>IF(C313=0," ","Worker's Comp")</f>
        <v xml:space="preserve"> </v>
      </c>
      <c r="C318" s="32" t="str">
        <f>IF(C313=0,"",$C$10)</f>
        <v/>
      </c>
      <c r="D318" s="50" t="str">
        <f>IF(E313=0," ","Worker's Comp")</f>
        <v xml:space="preserve"> </v>
      </c>
      <c r="E318" s="32" t="str">
        <f>IF(E313=0,"",$C$10)</f>
        <v/>
      </c>
      <c r="F318" s="50" t="str">
        <f>IF(G313=0," ","Worker's Comp")</f>
        <v xml:space="preserve"> </v>
      </c>
      <c r="G318" s="32" t="str">
        <f>IF(G313=0,"",$C$10)</f>
        <v/>
      </c>
      <c r="H318" s="50" t="str">
        <f>IF(I313=0," ","Worker's Comp")</f>
        <v xml:space="preserve"> </v>
      </c>
      <c r="I318" s="32" t="str">
        <f>IF(I313=0,"",$C$10)</f>
        <v/>
      </c>
      <c r="J318" s="50" t="str">
        <f>IF(K313=0," ","Worker's Comp")</f>
        <v xml:space="preserve"> </v>
      </c>
      <c r="K318" s="32" t="str">
        <f>IF(K313=0,"",$C$10)</f>
        <v/>
      </c>
    </row>
    <row r="319" spans="2:11" x14ac:dyDescent="0.35">
      <c r="B319" s="50" t="str">
        <f>IF(C313=0," ","Unemployment")</f>
        <v xml:space="preserve"> </v>
      </c>
      <c r="C319" s="32" t="str">
        <f>IF(C313=0,"",$C$11)</f>
        <v/>
      </c>
      <c r="D319" s="50" t="str">
        <f>IF(E313=0," ","Unemployment")</f>
        <v xml:space="preserve"> </v>
      </c>
      <c r="E319" s="32" t="str">
        <f>IF(E313=0,"",$C$11)</f>
        <v/>
      </c>
      <c r="F319" s="50" t="str">
        <f>IF(G313=0," ","Unemployment")</f>
        <v xml:space="preserve"> </v>
      </c>
      <c r="G319" s="32" t="str">
        <f>IF(G313=0,"",$C$11)</f>
        <v/>
      </c>
      <c r="H319" s="50" t="str">
        <f>IF(I313=0," ","Unemployment")</f>
        <v xml:space="preserve"> </v>
      </c>
      <c r="I319" s="32" t="str">
        <f>IF(I313=0,"",$C$11)</f>
        <v/>
      </c>
      <c r="J319" s="50" t="str">
        <f>IF(K313=0," ","Unemployment")</f>
        <v xml:space="preserve"> </v>
      </c>
      <c r="K319" s="32" t="str">
        <f>IF(K313=0,"",$C$11)</f>
        <v/>
      </c>
    </row>
    <row r="320" spans="2:11" x14ac:dyDescent="0.35">
      <c r="B320" s="39"/>
      <c r="C320" s="40"/>
      <c r="D320" s="39"/>
      <c r="E320" s="40"/>
      <c r="F320" s="39"/>
      <c r="G320" s="40"/>
      <c r="H320" s="39"/>
      <c r="I320" s="40"/>
      <c r="J320" s="39"/>
      <c r="K320" s="40"/>
    </row>
    <row r="321" spans="2:11" x14ac:dyDescent="0.35">
      <c r="B321" s="39"/>
      <c r="C321" s="40"/>
      <c r="D321" s="39"/>
      <c r="E321" s="40"/>
      <c r="F321" s="39"/>
      <c r="G321" s="40"/>
      <c r="H321" s="39"/>
      <c r="I321" s="40"/>
      <c r="J321" s="39"/>
      <c r="K321" s="40"/>
    </row>
    <row r="322" spans="2:11" x14ac:dyDescent="0.35">
      <c r="B322" s="39"/>
      <c r="C322" s="40"/>
      <c r="D322" s="39"/>
      <c r="E322" s="40"/>
      <c r="F322" s="39"/>
      <c r="G322" s="40"/>
      <c r="H322" s="39"/>
      <c r="I322" s="40"/>
      <c r="J322" s="39"/>
      <c r="K322" s="40"/>
    </row>
    <row r="323" spans="2:11" x14ac:dyDescent="0.35">
      <c r="B323" s="39"/>
      <c r="C323" s="40"/>
      <c r="D323" s="39"/>
      <c r="E323" s="40"/>
      <c r="F323" s="39"/>
      <c r="G323" s="40"/>
      <c r="H323" s="39"/>
      <c r="I323" s="40"/>
      <c r="J323" s="39"/>
      <c r="K323" s="40"/>
    </row>
    <row r="324" spans="2:11" ht="15" thickBot="1" x14ac:dyDescent="0.4">
      <c r="B324" s="41"/>
      <c r="C324" s="42"/>
      <c r="D324" s="41"/>
      <c r="E324" s="42"/>
      <c r="F324" s="41"/>
      <c r="G324" s="42"/>
      <c r="H324" s="41"/>
      <c r="I324" s="42"/>
      <c r="J324" s="41"/>
      <c r="K324" s="42"/>
    </row>
    <row r="325" spans="2:11" ht="5.15" customHeight="1" x14ac:dyDescent="0.35"/>
    <row r="326" spans="2:11" ht="5.15" customHeight="1" x14ac:dyDescent="0.35"/>
    <row r="327" spans="2:11" x14ac:dyDescent="0.35">
      <c r="B327" s="13" t="s">
        <v>197</v>
      </c>
      <c r="C327" s="15"/>
      <c r="D327" s="13" t="s">
        <v>198</v>
      </c>
      <c r="E327" s="15"/>
      <c r="F327" s="13" t="s">
        <v>199</v>
      </c>
      <c r="G327" s="15"/>
      <c r="H327" s="13" t="s">
        <v>200</v>
      </c>
      <c r="I327" s="15"/>
      <c r="J327" s="13" t="s">
        <v>201</v>
      </c>
      <c r="K327" s="15"/>
    </row>
    <row r="328" spans="2:11" ht="15" thickBot="1" x14ac:dyDescent="0.4">
      <c r="B328" s="37" t="s">
        <v>67</v>
      </c>
      <c r="D328" s="37" t="s">
        <v>67</v>
      </c>
      <c r="F328" s="37" t="s">
        <v>67</v>
      </c>
      <c r="H328" s="37" t="s">
        <v>67</v>
      </c>
      <c r="J328" s="37" t="s">
        <v>67</v>
      </c>
    </row>
    <row r="329" spans="2:11" x14ac:dyDescent="0.35">
      <c r="B329" s="46" t="s">
        <v>59</v>
      </c>
      <c r="C329" s="22"/>
      <c r="D329" s="46" t="s">
        <v>59</v>
      </c>
      <c r="E329" s="22"/>
      <c r="F329" s="46" t="s">
        <v>59</v>
      </c>
      <c r="G329" s="22"/>
      <c r="H329" s="46" t="s">
        <v>59</v>
      </c>
      <c r="I329" s="22"/>
      <c r="J329" s="46" t="s">
        <v>59</v>
      </c>
      <c r="K329" s="22"/>
    </row>
    <row r="330" spans="2:11" ht="15" thickBot="1" x14ac:dyDescent="0.4">
      <c r="B330" s="47" t="s">
        <v>63</v>
      </c>
      <c r="C330" s="48" t="s">
        <v>41</v>
      </c>
      <c r="D330" s="47" t="s">
        <v>63</v>
      </c>
      <c r="E330" s="48" t="s">
        <v>41</v>
      </c>
      <c r="F330" s="47" t="s">
        <v>63</v>
      </c>
      <c r="G330" s="48" t="s">
        <v>41</v>
      </c>
      <c r="H330" s="47" t="s">
        <v>63</v>
      </c>
      <c r="I330" s="48" t="s">
        <v>41</v>
      </c>
      <c r="J330" s="47" t="s">
        <v>63</v>
      </c>
      <c r="K330" s="48" t="s">
        <v>41</v>
      </c>
    </row>
    <row r="331" spans="2:11" x14ac:dyDescent="0.35">
      <c r="B331" s="49" t="str">
        <f>IF(C329=0," ","Sick Leave Oregon")</f>
        <v xml:space="preserve"> </v>
      </c>
      <c r="C331" s="29" t="str">
        <f>IF(C329=0," ",3.33%)</f>
        <v xml:space="preserve"> </v>
      </c>
      <c r="D331" s="49" t="str">
        <f>IF(E329=0," ","Sick Leave Oregon")</f>
        <v xml:space="preserve"> </v>
      </c>
      <c r="E331" s="29" t="str">
        <f>IF(E329=0," ",3.33%)</f>
        <v xml:space="preserve"> </v>
      </c>
      <c r="F331" s="49" t="str">
        <f>IF(G329=0," ","Sick Leave Oregon")</f>
        <v xml:space="preserve"> </v>
      </c>
      <c r="G331" s="29" t="str">
        <f>IF(G329=0," ",3.33%)</f>
        <v xml:space="preserve"> </v>
      </c>
      <c r="H331" s="49" t="str">
        <f>IF(I329=0," ","Sick Leave Oregon")</f>
        <v xml:space="preserve"> </v>
      </c>
      <c r="I331" s="29" t="str">
        <f>IF(I329=0," ",3.33%)</f>
        <v xml:space="preserve"> </v>
      </c>
      <c r="J331" s="49" t="str">
        <f>IF(K329=0," ","Sick Leave Oregon")</f>
        <v xml:space="preserve"> </v>
      </c>
      <c r="K331" s="29" t="str">
        <f>IF(K329=0," ",3.33%)</f>
        <v xml:space="preserve"> </v>
      </c>
    </row>
    <row r="332" spans="2:11" x14ac:dyDescent="0.35">
      <c r="B332" s="50" t="str">
        <f>IF(C329=0," ","Paid Leave Oregon")</f>
        <v xml:space="preserve"> </v>
      </c>
      <c r="C332" s="32" t="str">
        <f>IF(C329=0," ",0.004)</f>
        <v xml:space="preserve"> </v>
      </c>
      <c r="D332" s="50" t="str">
        <f>IF(E329=0," ","Paid Leave Oregon")</f>
        <v xml:space="preserve"> </v>
      </c>
      <c r="E332" s="32" t="str">
        <f>IF(E329=0," ",0.004)</f>
        <v xml:space="preserve"> </v>
      </c>
      <c r="F332" s="50" t="str">
        <f>IF(G329=0," ","Paid Leave Oregon")</f>
        <v xml:space="preserve"> </v>
      </c>
      <c r="G332" s="32" t="str">
        <f>IF(G329=0," ",0.004)</f>
        <v xml:space="preserve"> </v>
      </c>
      <c r="H332" s="50" t="str">
        <f>IF(I329=0," ","Paid Leave Oregon")</f>
        <v xml:space="preserve"> </v>
      </c>
      <c r="I332" s="32" t="str">
        <f>IF(I329=0," ",0.004)</f>
        <v xml:space="preserve"> </v>
      </c>
      <c r="J332" s="50" t="str">
        <f>IF(K329=0," ","Paid Leave Oregon")</f>
        <v xml:space="preserve"> </v>
      </c>
      <c r="K332" s="32" t="str">
        <f>IF(K329=0," ",0.004)</f>
        <v xml:space="preserve"> </v>
      </c>
    </row>
    <row r="333" spans="2:11" x14ac:dyDescent="0.35">
      <c r="B333" s="50" t="str">
        <f>IF(C329=0," ","FICA")</f>
        <v xml:space="preserve"> </v>
      </c>
      <c r="C333" s="32" t="str">
        <f>IF(C329=0," ",0.0765)</f>
        <v xml:space="preserve"> </v>
      </c>
      <c r="D333" s="50" t="str">
        <f>IF(E329=0," ","FICA")</f>
        <v xml:space="preserve"> </v>
      </c>
      <c r="E333" s="32" t="str">
        <f>IF(E329=0," ",0.0765)</f>
        <v xml:space="preserve"> </v>
      </c>
      <c r="F333" s="50" t="str">
        <f>IF(G329=0," ","FICA")</f>
        <v xml:space="preserve"> </v>
      </c>
      <c r="G333" s="32" t="str">
        <f>IF(G329=0," ",0.0765)</f>
        <v xml:space="preserve"> </v>
      </c>
      <c r="H333" s="50" t="str">
        <f>IF(I329=0," ","FICA")</f>
        <v xml:space="preserve"> </v>
      </c>
      <c r="I333" s="32" t="str">
        <f>IF(I329=0," ",0.0765)</f>
        <v xml:space="preserve"> </v>
      </c>
      <c r="J333" s="50" t="str">
        <f>IF(K329=0," ","FICA")</f>
        <v xml:space="preserve"> </v>
      </c>
      <c r="K333" s="32" t="str">
        <f>IF(K329=0," ",0.0765)</f>
        <v xml:space="preserve"> </v>
      </c>
    </row>
    <row r="334" spans="2:11" x14ac:dyDescent="0.35">
      <c r="B334" s="50" t="str">
        <f>IF(C329=0," ","Worker's Comp")</f>
        <v xml:space="preserve"> </v>
      </c>
      <c r="C334" s="32" t="str">
        <f>IF(C329=0,"",$C$10)</f>
        <v/>
      </c>
      <c r="D334" s="50" t="str">
        <f>IF(E329=0," ","Worker's Comp")</f>
        <v xml:space="preserve"> </v>
      </c>
      <c r="E334" s="32" t="str">
        <f>IF(E329=0,"",$C$10)</f>
        <v/>
      </c>
      <c r="F334" s="50" t="str">
        <f>IF(G329=0," ","Worker's Comp")</f>
        <v xml:space="preserve"> </v>
      </c>
      <c r="G334" s="32" t="str">
        <f>IF(G329=0,"",$C$10)</f>
        <v/>
      </c>
      <c r="H334" s="50" t="str">
        <f>IF(I329=0," ","Worker's Comp")</f>
        <v xml:space="preserve"> </v>
      </c>
      <c r="I334" s="32" t="str">
        <f>IF(I329=0,"",$C$10)</f>
        <v/>
      </c>
      <c r="J334" s="50" t="str">
        <f>IF(K329=0," ","Worker's Comp")</f>
        <v xml:space="preserve"> </v>
      </c>
      <c r="K334" s="32" t="str">
        <f>IF(K329=0,"",$C$10)</f>
        <v/>
      </c>
    </row>
    <row r="335" spans="2:11" x14ac:dyDescent="0.35">
      <c r="B335" s="50" t="str">
        <f>IF(C329=0," ","Unemployment")</f>
        <v xml:space="preserve"> </v>
      </c>
      <c r="C335" s="32" t="str">
        <f>IF(C329=0,"",$C$11)</f>
        <v/>
      </c>
      <c r="D335" s="50" t="str">
        <f>IF(E329=0," ","Unemployment")</f>
        <v xml:space="preserve"> </v>
      </c>
      <c r="E335" s="32" t="str">
        <f>IF(E329=0,"",$C$11)</f>
        <v/>
      </c>
      <c r="F335" s="50" t="str">
        <f>IF(G329=0," ","Unemployment")</f>
        <v xml:space="preserve"> </v>
      </c>
      <c r="G335" s="32" t="str">
        <f>IF(G329=0,"",$C$11)</f>
        <v/>
      </c>
      <c r="H335" s="50" t="str">
        <f>IF(I329=0," ","Unemployment")</f>
        <v xml:space="preserve"> </v>
      </c>
      <c r="I335" s="32" t="str">
        <f>IF(I329=0,"",$C$11)</f>
        <v/>
      </c>
      <c r="J335" s="50" t="str">
        <f>IF(K329=0," ","Unemployment")</f>
        <v xml:space="preserve"> </v>
      </c>
      <c r="K335" s="32" t="str">
        <f>IF(K329=0,"",$C$11)</f>
        <v/>
      </c>
    </row>
    <row r="336" spans="2:11" x14ac:dyDescent="0.35">
      <c r="B336" s="39"/>
      <c r="C336" s="40"/>
      <c r="D336" s="39"/>
      <c r="E336" s="40"/>
      <c r="F336" s="39"/>
      <c r="G336" s="40"/>
      <c r="H336" s="39"/>
      <c r="I336" s="40"/>
      <c r="J336" s="39"/>
      <c r="K336" s="40"/>
    </row>
    <row r="337" spans="2:11" x14ac:dyDescent="0.35">
      <c r="B337" s="39"/>
      <c r="C337" s="40"/>
      <c r="D337" s="39"/>
      <c r="E337" s="40"/>
      <c r="F337" s="39"/>
      <c r="G337" s="40"/>
      <c r="H337" s="39"/>
      <c r="I337" s="40"/>
      <c r="J337" s="39"/>
      <c r="K337" s="40"/>
    </row>
    <row r="338" spans="2:11" x14ac:dyDescent="0.35">
      <c r="B338" s="39"/>
      <c r="C338" s="40"/>
      <c r="D338" s="39"/>
      <c r="E338" s="40"/>
      <c r="F338" s="39"/>
      <c r="G338" s="40"/>
      <c r="H338" s="39"/>
      <c r="I338" s="40"/>
      <c r="J338" s="39"/>
      <c r="K338" s="40"/>
    </row>
    <row r="339" spans="2:11" x14ac:dyDescent="0.35">
      <c r="B339" s="39"/>
      <c r="C339" s="40"/>
      <c r="D339" s="43"/>
      <c r="E339" s="40"/>
      <c r="F339" s="39"/>
      <c r="G339" s="40"/>
      <c r="H339" s="39"/>
      <c r="I339" s="40"/>
      <c r="J339" s="39"/>
      <c r="K339" s="40"/>
    </row>
    <row r="340" spans="2:11" ht="15" thickBot="1" x14ac:dyDescent="0.4">
      <c r="B340" s="41"/>
      <c r="C340" s="42"/>
      <c r="D340" s="41"/>
      <c r="E340" s="42"/>
      <c r="F340" s="41"/>
      <c r="G340" s="42"/>
      <c r="H340" s="41"/>
      <c r="I340" s="42"/>
      <c r="J340" s="41"/>
      <c r="K340" s="42"/>
    </row>
    <row r="341" spans="2:11" x14ac:dyDescent="0.35">
      <c r="B341" s="13" t="s">
        <v>202</v>
      </c>
      <c r="C341" s="15"/>
      <c r="D341" s="13" t="s">
        <v>203</v>
      </c>
      <c r="E341" s="15"/>
      <c r="F341" s="13" t="s">
        <v>204</v>
      </c>
      <c r="G341" s="15"/>
      <c r="H341" s="13" t="s">
        <v>205</v>
      </c>
      <c r="I341" s="15"/>
      <c r="J341" s="13" t="s">
        <v>206</v>
      </c>
      <c r="K341" s="15"/>
    </row>
    <row r="342" spans="2:11" ht="15" thickBot="1" x14ac:dyDescent="0.4">
      <c r="B342" s="37" t="s">
        <v>67</v>
      </c>
      <c r="D342" s="37" t="s">
        <v>67</v>
      </c>
      <c r="F342" s="37" t="s">
        <v>67</v>
      </c>
      <c r="H342" s="37" t="s">
        <v>67</v>
      </c>
      <c r="J342" s="37" t="s">
        <v>67</v>
      </c>
    </row>
    <row r="343" spans="2:11" x14ac:dyDescent="0.35">
      <c r="B343" s="46" t="s">
        <v>59</v>
      </c>
      <c r="C343" s="22"/>
      <c r="D343" s="46" t="s">
        <v>59</v>
      </c>
      <c r="E343" s="22"/>
      <c r="F343" s="46" t="s">
        <v>59</v>
      </c>
      <c r="G343" s="22"/>
      <c r="H343" s="46" t="s">
        <v>59</v>
      </c>
      <c r="I343" s="22"/>
      <c r="J343" s="46" t="s">
        <v>59</v>
      </c>
      <c r="K343" s="22"/>
    </row>
    <row r="344" spans="2:11" ht="15" thickBot="1" x14ac:dyDescent="0.4">
      <c r="B344" s="47" t="s">
        <v>63</v>
      </c>
      <c r="C344" s="48" t="s">
        <v>41</v>
      </c>
      <c r="D344" s="47" t="s">
        <v>63</v>
      </c>
      <c r="E344" s="48" t="s">
        <v>41</v>
      </c>
      <c r="F344" s="47" t="s">
        <v>63</v>
      </c>
      <c r="G344" s="48" t="s">
        <v>41</v>
      </c>
      <c r="H344" s="47" t="s">
        <v>63</v>
      </c>
      <c r="I344" s="48" t="s">
        <v>41</v>
      </c>
      <c r="J344" s="47" t="s">
        <v>63</v>
      </c>
      <c r="K344" s="48" t="s">
        <v>41</v>
      </c>
    </row>
    <row r="345" spans="2:11" x14ac:dyDescent="0.35">
      <c r="B345" s="49" t="str">
        <f>IF(C343=0," ","Sick Leave Oregon")</f>
        <v xml:space="preserve"> </v>
      </c>
      <c r="C345" s="29" t="str">
        <f>IF(C343=0," ",3.33%)</f>
        <v xml:space="preserve"> </v>
      </c>
      <c r="D345" s="49" t="str">
        <f>IF(E343=0," ","Sick Leave Oregon")</f>
        <v xml:space="preserve"> </v>
      </c>
      <c r="E345" s="29" t="str">
        <f>IF(E343=0," ",3.33%)</f>
        <v xml:space="preserve"> </v>
      </c>
      <c r="F345" s="49" t="str">
        <f>IF(G343=0," ","Sick Leave Oregon")</f>
        <v xml:space="preserve"> </v>
      </c>
      <c r="G345" s="29" t="str">
        <f>IF(G343=0," ",3.33%)</f>
        <v xml:space="preserve"> </v>
      </c>
      <c r="H345" s="49" t="str">
        <f>IF(I343=0," ","Sick Leave Oregon")</f>
        <v xml:space="preserve"> </v>
      </c>
      <c r="I345" s="29" t="str">
        <f>IF(I343=0," ",3.33%)</f>
        <v xml:space="preserve"> </v>
      </c>
      <c r="J345" s="49" t="str">
        <f>IF(K343=0," ","Sick Leave Oregon")</f>
        <v xml:space="preserve"> </v>
      </c>
      <c r="K345" s="29" t="str">
        <f>IF(K343=0," ",3.33%)</f>
        <v xml:space="preserve"> </v>
      </c>
    </row>
    <row r="346" spans="2:11" x14ac:dyDescent="0.35">
      <c r="B346" s="50" t="str">
        <f>IF(C343=0," ","Paid Leave Oregon")</f>
        <v xml:space="preserve"> </v>
      </c>
      <c r="C346" s="32" t="str">
        <f>IF(C343=0," ",0.004)</f>
        <v xml:space="preserve"> </v>
      </c>
      <c r="D346" s="50" t="str">
        <f>IF(E343=0," ","Paid Leave Oregon")</f>
        <v xml:space="preserve"> </v>
      </c>
      <c r="E346" s="32" t="str">
        <f>IF(E343=0," ",0.004)</f>
        <v xml:space="preserve"> </v>
      </c>
      <c r="F346" s="50" t="str">
        <f>IF(G343=0," ","Paid Leave Oregon")</f>
        <v xml:space="preserve"> </v>
      </c>
      <c r="G346" s="32" t="str">
        <f>IF(G343=0," ",0.004)</f>
        <v xml:space="preserve"> </v>
      </c>
      <c r="H346" s="50" t="str">
        <f>IF(I343=0," ","Paid Leave Oregon")</f>
        <v xml:space="preserve"> </v>
      </c>
      <c r="I346" s="32" t="str">
        <f>IF(I343=0," ",0.004)</f>
        <v xml:space="preserve"> </v>
      </c>
      <c r="J346" s="50" t="str">
        <f>IF(K343=0," ","Paid Leave Oregon")</f>
        <v xml:space="preserve"> </v>
      </c>
      <c r="K346" s="32" t="str">
        <f>IF(K343=0," ",0.004)</f>
        <v xml:space="preserve"> </v>
      </c>
    </row>
    <row r="347" spans="2:11" x14ac:dyDescent="0.35">
      <c r="B347" s="50" t="str">
        <f>IF(C343=0," ","FICA")</f>
        <v xml:space="preserve"> </v>
      </c>
      <c r="C347" s="32" t="str">
        <f>IF(C343=0," ",0.0765)</f>
        <v xml:space="preserve"> </v>
      </c>
      <c r="D347" s="50" t="str">
        <f>IF(E343=0," ","FICA")</f>
        <v xml:space="preserve"> </v>
      </c>
      <c r="E347" s="32" t="str">
        <f>IF(E343=0," ",0.0765)</f>
        <v xml:space="preserve"> </v>
      </c>
      <c r="F347" s="50" t="str">
        <f>IF(G343=0," ","FICA")</f>
        <v xml:space="preserve"> </v>
      </c>
      <c r="G347" s="32" t="str">
        <f>IF(G343=0," ",0.0765)</f>
        <v xml:space="preserve"> </v>
      </c>
      <c r="H347" s="50" t="str">
        <f>IF(I343=0," ","FICA")</f>
        <v xml:space="preserve"> </v>
      </c>
      <c r="I347" s="32" t="str">
        <f>IF(I343=0," ",0.0765)</f>
        <v xml:space="preserve"> </v>
      </c>
      <c r="J347" s="50" t="str">
        <f>IF(K343=0," ","FICA")</f>
        <v xml:space="preserve"> </v>
      </c>
      <c r="K347" s="32" t="str">
        <f>IF(K343=0," ",0.0765)</f>
        <v xml:space="preserve"> </v>
      </c>
    </row>
    <row r="348" spans="2:11" x14ac:dyDescent="0.35">
      <c r="B348" s="50" t="str">
        <f>IF(C343=0," ","Worker's Comp")</f>
        <v xml:space="preserve"> </v>
      </c>
      <c r="C348" s="32" t="str">
        <f>IF(C343=0,"",$C$10)</f>
        <v/>
      </c>
      <c r="D348" s="50" t="str">
        <f>IF(E343=0," ","Worker's Comp")</f>
        <v xml:space="preserve"> </v>
      </c>
      <c r="E348" s="32" t="str">
        <f>IF(E343=0,"",$C$10)</f>
        <v/>
      </c>
      <c r="F348" s="50" t="str">
        <f>IF(G343=0," ","Worker's Comp")</f>
        <v xml:space="preserve"> </v>
      </c>
      <c r="G348" s="32" t="str">
        <f>IF(G343=0,"",$C$10)</f>
        <v/>
      </c>
      <c r="H348" s="50" t="str">
        <f>IF(I343=0," ","Worker's Comp")</f>
        <v xml:space="preserve"> </v>
      </c>
      <c r="I348" s="32" t="str">
        <f>IF(I343=0,"",$C$10)</f>
        <v/>
      </c>
      <c r="J348" s="50" t="str">
        <f>IF(K343=0," ","Worker's Comp")</f>
        <v xml:space="preserve"> </v>
      </c>
      <c r="K348" s="32" t="str">
        <f>IF(K343=0,"",$C$10)</f>
        <v/>
      </c>
    </row>
    <row r="349" spans="2:11" x14ac:dyDescent="0.35">
      <c r="B349" s="50" t="str">
        <f>IF(C343=0," ","Unemployment")</f>
        <v xml:space="preserve"> </v>
      </c>
      <c r="C349" s="32" t="str">
        <f>IF(C343=0,"",$C$11)</f>
        <v/>
      </c>
      <c r="D349" s="50" t="str">
        <f>IF(E343=0," ","Unemployment")</f>
        <v xml:space="preserve"> </v>
      </c>
      <c r="E349" s="32" t="str">
        <f>IF(E343=0,"",$C$11)</f>
        <v/>
      </c>
      <c r="F349" s="50" t="str">
        <f>IF(G343=0," ","Unemployment")</f>
        <v xml:space="preserve"> </v>
      </c>
      <c r="G349" s="32" t="str">
        <f>IF(G343=0,"",$C$11)</f>
        <v/>
      </c>
      <c r="H349" s="50" t="str">
        <f>IF(I343=0," ","Unemployment")</f>
        <v xml:space="preserve"> </v>
      </c>
      <c r="I349" s="32" t="str">
        <f>IF(I343=0,"",$C$11)</f>
        <v/>
      </c>
      <c r="J349" s="50" t="str">
        <f>IF(K343=0," ","Unemployment")</f>
        <v xml:space="preserve"> </v>
      </c>
      <c r="K349" s="32" t="str">
        <f>IF(K343=0,"",$C$11)</f>
        <v/>
      </c>
    </row>
    <row r="350" spans="2:11" x14ac:dyDescent="0.35">
      <c r="B350" s="64"/>
      <c r="C350" s="27"/>
      <c r="D350" s="64"/>
      <c r="E350" s="27"/>
      <c r="F350" s="64"/>
      <c r="G350" s="27"/>
      <c r="H350" s="64"/>
      <c r="I350" s="27"/>
      <c r="J350" s="64"/>
      <c r="K350" s="27"/>
    </row>
    <row r="351" spans="2:11" x14ac:dyDescent="0.35">
      <c r="B351" s="64"/>
      <c r="C351" s="27"/>
      <c r="D351" s="39"/>
      <c r="E351" s="40"/>
      <c r="F351" s="39"/>
      <c r="G351" s="40"/>
      <c r="H351" s="39"/>
      <c r="I351" s="40"/>
      <c r="J351" s="39"/>
      <c r="K351" s="40"/>
    </row>
    <row r="352" spans="2:11" x14ac:dyDescent="0.35">
      <c r="B352" s="64"/>
      <c r="C352" s="27"/>
      <c r="D352" s="39"/>
      <c r="E352" s="40"/>
      <c r="F352" s="39"/>
      <c r="G352" s="40"/>
      <c r="H352" s="39"/>
      <c r="I352" s="40"/>
      <c r="J352" s="39"/>
      <c r="K352" s="40"/>
    </row>
    <row r="353" spans="2:11" x14ac:dyDescent="0.35">
      <c r="B353" s="39"/>
      <c r="C353" s="27"/>
      <c r="D353" s="39"/>
      <c r="E353" s="40"/>
      <c r="F353" s="39"/>
      <c r="G353" s="40"/>
      <c r="H353" s="39"/>
      <c r="I353" s="40"/>
      <c r="J353" s="39"/>
      <c r="K353" s="40"/>
    </row>
    <row r="354" spans="2:11" ht="15" thickBot="1" x14ac:dyDescent="0.4">
      <c r="B354" s="41"/>
      <c r="C354" s="28"/>
      <c r="D354" s="41"/>
      <c r="E354" s="42"/>
      <c r="F354" s="41"/>
      <c r="G354" s="42"/>
      <c r="H354" s="41"/>
      <c r="I354" s="42"/>
      <c r="J354" s="41"/>
      <c r="K354" s="42"/>
    </row>
    <row r="355" spans="2:11" ht="5.15" customHeight="1" x14ac:dyDescent="0.35">
      <c r="B355" s="51"/>
      <c r="C355" s="51"/>
      <c r="D355" s="51"/>
      <c r="E355" s="51"/>
      <c r="F355" s="51"/>
      <c r="G355" s="51"/>
      <c r="H355" s="51"/>
      <c r="I355" s="51"/>
      <c r="J355" s="51"/>
      <c r="K355" s="51"/>
    </row>
    <row r="356" spans="2:11" ht="5.15" customHeight="1" x14ac:dyDescent="0.35"/>
    <row r="357" spans="2:11" x14ac:dyDescent="0.35">
      <c r="B357" s="13" t="s">
        <v>207</v>
      </c>
      <c r="C357" s="15"/>
      <c r="D357" s="13" t="s">
        <v>208</v>
      </c>
      <c r="E357" s="15"/>
      <c r="F357" s="13" t="s">
        <v>209</v>
      </c>
      <c r="G357" s="15"/>
      <c r="H357" s="13" t="s">
        <v>210</v>
      </c>
      <c r="I357" s="15"/>
      <c r="J357" s="13" t="s">
        <v>211</v>
      </c>
      <c r="K357" s="15"/>
    </row>
    <row r="358" spans="2:11" ht="15" thickBot="1" x14ac:dyDescent="0.4">
      <c r="B358" s="37" t="s">
        <v>67</v>
      </c>
      <c r="D358" s="37" t="s">
        <v>67</v>
      </c>
      <c r="F358" s="37" t="s">
        <v>67</v>
      </c>
      <c r="H358" s="37" t="s">
        <v>67</v>
      </c>
      <c r="J358" s="37" t="s">
        <v>67</v>
      </c>
    </row>
    <row r="359" spans="2:11" x14ac:dyDescent="0.35">
      <c r="B359" s="46" t="s">
        <v>59</v>
      </c>
      <c r="C359" s="22"/>
      <c r="D359" s="46" t="s">
        <v>59</v>
      </c>
      <c r="E359" s="22"/>
      <c r="F359" s="46" t="s">
        <v>59</v>
      </c>
      <c r="G359" s="22"/>
      <c r="H359" s="46" t="s">
        <v>59</v>
      </c>
      <c r="I359" s="22"/>
      <c r="J359" s="46" t="s">
        <v>59</v>
      </c>
      <c r="K359" s="22"/>
    </row>
    <row r="360" spans="2:11" ht="15" thickBot="1" x14ac:dyDescent="0.4">
      <c r="B360" s="47" t="s">
        <v>63</v>
      </c>
      <c r="C360" s="48" t="s">
        <v>41</v>
      </c>
      <c r="D360" s="47" t="s">
        <v>63</v>
      </c>
      <c r="E360" s="48" t="s">
        <v>41</v>
      </c>
      <c r="F360" s="47" t="s">
        <v>63</v>
      </c>
      <c r="G360" s="48" t="s">
        <v>41</v>
      </c>
      <c r="H360" s="47" t="s">
        <v>63</v>
      </c>
      <c r="I360" s="48" t="s">
        <v>41</v>
      </c>
      <c r="J360" s="47" t="s">
        <v>63</v>
      </c>
      <c r="K360" s="48" t="s">
        <v>41</v>
      </c>
    </row>
    <row r="361" spans="2:11" x14ac:dyDescent="0.35">
      <c r="B361" s="49" t="str">
        <f>IF(C359=0," ","Sick Leave Oregon")</f>
        <v xml:space="preserve"> </v>
      </c>
      <c r="C361" s="29" t="str">
        <f>IF(C359=0," ",3.33%)</f>
        <v xml:space="preserve"> </v>
      </c>
      <c r="D361" s="49" t="str">
        <f>IF(E359=0," ","Sick Leave Oregon")</f>
        <v xml:space="preserve"> </v>
      </c>
      <c r="E361" s="29" t="str">
        <f>IF(E359=0," ",3.33%)</f>
        <v xml:space="preserve"> </v>
      </c>
      <c r="F361" s="49" t="str">
        <f>IF(G359=0," ","Sick Leave Oregon")</f>
        <v xml:space="preserve"> </v>
      </c>
      <c r="G361" s="29" t="str">
        <f>IF(G359=0," ",3.33%)</f>
        <v xml:space="preserve"> </v>
      </c>
      <c r="H361" s="49" t="str">
        <f>IF(I359=0," ","Sick Leave Oregon")</f>
        <v xml:space="preserve"> </v>
      </c>
      <c r="I361" s="29" t="str">
        <f>IF(I359=0," ",3.33%)</f>
        <v xml:space="preserve"> </v>
      </c>
      <c r="J361" s="49" t="str">
        <f>IF(K359=0," ","Sick Leave Oregon")</f>
        <v xml:space="preserve"> </v>
      </c>
      <c r="K361" s="29" t="str">
        <f>IF(K359=0," ",3.33%)</f>
        <v xml:space="preserve"> </v>
      </c>
    </row>
    <row r="362" spans="2:11" x14ac:dyDescent="0.35">
      <c r="B362" s="50" t="str">
        <f>IF(C359=0," ","Paid Leave Oregon")</f>
        <v xml:space="preserve"> </v>
      </c>
      <c r="C362" s="32" t="str">
        <f>IF(C359=0," ",0.004)</f>
        <v xml:space="preserve"> </v>
      </c>
      <c r="D362" s="50" t="str">
        <f>IF(E359=0," ","Paid Leave Oregon")</f>
        <v xml:space="preserve"> </v>
      </c>
      <c r="E362" s="32" t="str">
        <f>IF(E359=0," ",0.004)</f>
        <v xml:space="preserve"> </v>
      </c>
      <c r="F362" s="50" t="str">
        <f>IF(G359=0," ","Paid Leave Oregon")</f>
        <v xml:space="preserve"> </v>
      </c>
      <c r="G362" s="32" t="str">
        <f>IF(G359=0," ",0.004)</f>
        <v xml:space="preserve"> </v>
      </c>
      <c r="H362" s="50" t="str">
        <f>IF(I359=0," ","Paid Leave Oregon")</f>
        <v xml:space="preserve"> </v>
      </c>
      <c r="I362" s="32" t="str">
        <f>IF(I359=0," ",0.004)</f>
        <v xml:space="preserve"> </v>
      </c>
      <c r="J362" s="50" t="str">
        <f>IF(K359=0," ","Paid Leave Oregon")</f>
        <v xml:space="preserve"> </v>
      </c>
      <c r="K362" s="32" t="str">
        <f>IF(K359=0," ",0.004)</f>
        <v xml:space="preserve"> </v>
      </c>
    </row>
    <row r="363" spans="2:11" x14ac:dyDescent="0.35">
      <c r="B363" s="50" t="str">
        <f>IF(C359=0," ","FICA")</f>
        <v xml:space="preserve"> </v>
      </c>
      <c r="C363" s="32" t="str">
        <f>IF(C359=0," ",0.0765)</f>
        <v xml:space="preserve"> </v>
      </c>
      <c r="D363" s="50" t="str">
        <f>IF(E359=0," ","FICA")</f>
        <v xml:space="preserve"> </v>
      </c>
      <c r="E363" s="32" t="str">
        <f>IF(E359=0," ",0.0765)</f>
        <v xml:space="preserve"> </v>
      </c>
      <c r="F363" s="50" t="str">
        <f>IF(G359=0," ","FICA")</f>
        <v xml:space="preserve"> </v>
      </c>
      <c r="G363" s="32" t="str">
        <f>IF(G359=0," ",0.0765)</f>
        <v xml:space="preserve"> </v>
      </c>
      <c r="H363" s="50" t="str">
        <f>IF(I359=0," ","FICA")</f>
        <v xml:space="preserve"> </v>
      </c>
      <c r="I363" s="32" t="str">
        <f>IF(I359=0," ",0.0765)</f>
        <v xml:space="preserve"> </v>
      </c>
      <c r="J363" s="50" t="str">
        <f>IF(K359=0," ","FICA")</f>
        <v xml:space="preserve"> </v>
      </c>
      <c r="K363" s="32" t="str">
        <f>IF(K359=0," ",0.0765)</f>
        <v xml:space="preserve"> </v>
      </c>
    </row>
    <row r="364" spans="2:11" x14ac:dyDescent="0.35">
      <c r="B364" s="50" t="str">
        <f>IF(C359=0," ","Worker's Comp")</f>
        <v xml:space="preserve"> </v>
      </c>
      <c r="C364" s="32" t="str">
        <f>IF(C359=0,"",$C$10)</f>
        <v/>
      </c>
      <c r="D364" s="50" t="str">
        <f>IF(E359=0," ","Worker's Comp")</f>
        <v xml:space="preserve"> </v>
      </c>
      <c r="E364" s="32" t="str">
        <f>IF(E359=0,"",$C$10)</f>
        <v/>
      </c>
      <c r="F364" s="50" t="str">
        <f>IF(G359=0," ","Worker's Comp")</f>
        <v xml:space="preserve"> </v>
      </c>
      <c r="G364" s="32" t="str">
        <f>IF(G359=0,"",$C$10)</f>
        <v/>
      </c>
      <c r="H364" s="50" t="str">
        <f>IF(I359=0," ","Worker's Comp")</f>
        <v xml:space="preserve"> </v>
      </c>
      <c r="I364" s="32" t="str">
        <f>IF(I359=0,"",$C$10)</f>
        <v/>
      </c>
      <c r="J364" s="50" t="str">
        <f>IF(K359=0," ","Worker's Comp")</f>
        <v xml:space="preserve"> </v>
      </c>
      <c r="K364" s="32" t="str">
        <f>IF(K359=0,"",$C$10)</f>
        <v/>
      </c>
    </row>
    <row r="365" spans="2:11" x14ac:dyDescent="0.35">
      <c r="B365" s="50" t="str">
        <f>IF(C359=0," ","Unemployment")</f>
        <v xml:space="preserve"> </v>
      </c>
      <c r="C365" s="32" t="str">
        <f>IF(C359=0,"",$C$11)</f>
        <v/>
      </c>
      <c r="D365" s="50" t="str">
        <f>IF(E359=0," ","Unemployment")</f>
        <v xml:space="preserve"> </v>
      </c>
      <c r="E365" s="32" t="str">
        <f>IF(E359=0,"",$C$11)</f>
        <v/>
      </c>
      <c r="F365" s="50" t="str">
        <f>IF(G359=0," ","Unemployment")</f>
        <v xml:space="preserve"> </v>
      </c>
      <c r="G365" s="32" t="str">
        <f>IF(G359=0,"",$C$11)</f>
        <v/>
      </c>
      <c r="H365" s="50" t="str">
        <f>IF(I359=0," ","Unemployment")</f>
        <v xml:space="preserve"> </v>
      </c>
      <c r="I365" s="32" t="str">
        <f>IF(I359=0,"",$C$11)</f>
        <v/>
      </c>
      <c r="J365" s="50" t="str">
        <f>IF(K359=0," ","Unemployment")</f>
        <v xml:space="preserve"> </v>
      </c>
      <c r="K365" s="32" t="str">
        <f>IF(K359=0,"",$C$11)</f>
        <v/>
      </c>
    </row>
    <row r="366" spans="2:11" x14ac:dyDescent="0.35">
      <c r="B366" s="39"/>
      <c r="C366" s="40"/>
      <c r="D366" s="39"/>
      <c r="E366" s="40"/>
      <c r="F366" s="39"/>
      <c r="G366" s="40"/>
      <c r="H366" s="39"/>
      <c r="I366" s="40"/>
      <c r="J366" s="39"/>
      <c r="K366" s="40"/>
    </row>
    <row r="367" spans="2:11" x14ac:dyDescent="0.35">
      <c r="B367" s="39"/>
      <c r="C367" s="40"/>
      <c r="D367" s="39"/>
      <c r="E367" s="40"/>
      <c r="F367" s="39"/>
      <c r="G367" s="40"/>
      <c r="H367" s="39"/>
      <c r="I367" s="40"/>
      <c r="J367" s="39"/>
      <c r="K367" s="40"/>
    </row>
    <row r="368" spans="2:11" x14ac:dyDescent="0.35">
      <c r="B368" s="39"/>
      <c r="C368" s="40"/>
      <c r="D368" s="39"/>
      <c r="E368" s="40"/>
      <c r="F368" s="39"/>
      <c r="G368" s="40"/>
      <c r="H368" s="39"/>
      <c r="I368" s="40"/>
      <c r="J368" s="39"/>
      <c r="K368" s="40"/>
    </row>
    <row r="369" spans="2:11" x14ac:dyDescent="0.35">
      <c r="B369" s="39"/>
      <c r="C369" s="40"/>
      <c r="D369" s="39"/>
      <c r="E369" s="40"/>
      <c r="F369" s="39"/>
      <c r="G369" s="40"/>
      <c r="H369" s="39"/>
      <c r="I369" s="40"/>
      <c r="J369" s="39"/>
      <c r="K369" s="40"/>
    </row>
    <row r="370" spans="2:11" ht="15" thickBot="1" x14ac:dyDescent="0.4">
      <c r="B370" s="41"/>
      <c r="C370" s="42"/>
      <c r="D370" s="41"/>
      <c r="E370" s="42"/>
      <c r="F370" s="41"/>
      <c r="G370" s="42"/>
      <c r="H370" s="41"/>
      <c r="I370" s="42"/>
      <c r="J370" s="41"/>
      <c r="K370" s="42"/>
    </row>
    <row r="371" spans="2:11" ht="5.15" customHeight="1" x14ac:dyDescent="0.35"/>
    <row r="372" spans="2:11" ht="5.15" customHeight="1" x14ac:dyDescent="0.35"/>
    <row r="373" spans="2:11" x14ac:dyDescent="0.35">
      <c r="B373" s="13" t="s">
        <v>212</v>
      </c>
      <c r="C373" s="15"/>
      <c r="D373" s="13" t="s">
        <v>213</v>
      </c>
      <c r="E373" s="15"/>
      <c r="F373" s="13" t="s">
        <v>214</v>
      </c>
      <c r="G373" s="15"/>
      <c r="H373" s="13" t="s">
        <v>215</v>
      </c>
      <c r="I373" s="15"/>
      <c r="J373" s="13" t="s">
        <v>216</v>
      </c>
      <c r="K373" s="15"/>
    </row>
    <row r="374" spans="2:11" ht="15" thickBot="1" x14ac:dyDescent="0.4">
      <c r="B374" s="37" t="s">
        <v>67</v>
      </c>
      <c r="D374" s="37" t="s">
        <v>67</v>
      </c>
      <c r="F374" s="37" t="s">
        <v>67</v>
      </c>
      <c r="H374" s="37" t="s">
        <v>67</v>
      </c>
      <c r="J374" s="37" t="s">
        <v>67</v>
      </c>
    </row>
    <row r="375" spans="2:11" x14ac:dyDescent="0.35">
      <c r="B375" s="46" t="s">
        <v>59</v>
      </c>
      <c r="C375" s="22"/>
      <c r="D375" s="46" t="s">
        <v>59</v>
      </c>
      <c r="E375" s="22"/>
      <c r="F375" s="46" t="s">
        <v>59</v>
      </c>
      <c r="G375" s="22"/>
      <c r="H375" s="46" t="s">
        <v>59</v>
      </c>
      <c r="I375" s="22"/>
      <c r="J375" s="46" t="s">
        <v>59</v>
      </c>
      <c r="K375" s="22"/>
    </row>
    <row r="376" spans="2:11" ht="15" thickBot="1" x14ac:dyDescent="0.4">
      <c r="B376" s="47" t="s">
        <v>63</v>
      </c>
      <c r="C376" s="48" t="s">
        <v>41</v>
      </c>
      <c r="D376" s="47" t="s">
        <v>63</v>
      </c>
      <c r="E376" s="48" t="s">
        <v>41</v>
      </c>
      <c r="F376" s="47" t="s">
        <v>63</v>
      </c>
      <c r="G376" s="48" t="s">
        <v>41</v>
      </c>
      <c r="H376" s="47" t="s">
        <v>63</v>
      </c>
      <c r="I376" s="48" t="s">
        <v>41</v>
      </c>
      <c r="J376" s="47" t="s">
        <v>63</v>
      </c>
      <c r="K376" s="48" t="s">
        <v>41</v>
      </c>
    </row>
    <row r="377" spans="2:11" x14ac:dyDescent="0.35">
      <c r="B377" s="49" t="str">
        <f>IF(C375=0," ","Sick Leave Oregon")</f>
        <v xml:space="preserve"> </v>
      </c>
      <c r="C377" s="29" t="str">
        <f>IF(C375=0," ",3.33%)</f>
        <v xml:space="preserve"> </v>
      </c>
      <c r="D377" s="49" t="str">
        <f>IF(E375=0," ","Sick Leave Oregon")</f>
        <v xml:space="preserve"> </v>
      </c>
      <c r="E377" s="29" t="str">
        <f>IF(E375=0," ",3.33%)</f>
        <v xml:space="preserve"> </v>
      </c>
      <c r="F377" s="49" t="str">
        <f>IF(G375=0," ","Sick Leave Oregon")</f>
        <v xml:space="preserve"> </v>
      </c>
      <c r="G377" s="29" t="str">
        <f>IF(G375=0," ",3.33%)</f>
        <v xml:space="preserve"> </v>
      </c>
      <c r="H377" s="49" t="str">
        <f>IF(I375=0," ","Sick Leave Oregon")</f>
        <v xml:space="preserve"> </v>
      </c>
      <c r="I377" s="29" t="str">
        <f>IF(I375=0," ",3.33%)</f>
        <v xml:space="preserve"> </v>
      </c>
      <c r="J377" s="49" t="str">
        <f>IF(K375=0," ","Sick Leave Oregon")</f>
        <v xml:space="preserve"> </v>
      </c>
      <c r="K377" s="29" t="str">
        <f>IF(K375=0," ",3.33%)</f>
        <v xml:space="preserve"> </v>
      </c>
    </row>
    <row r="378" spans="2:11" x14ac:dyDescent="0.35">
      <c r="B378" s="50" t="str">
        <f>IF(C375=0," ","Paid Leave Oregon")</f>
        <v xml:space="preserve"> </v>
      </c>
      <c r="C378" s="32" t="str">
        <f>IF(C375=0," ",0.004)</f>
        <v xml:space="preserve"> </v>
      </c>
      <c r="D378" s="50" t="str">
        <f>IF(E375=0," ","Paid Leave Oregon")</f>
        <v xml:space="preserve"> </v>
      </c>
      <c r="E378" s="32" t="str">
        <f>IF(E375=0," ",0.004)</f>
        <v xml:space="preserve"> </v>
      </c>
      <c r="F378" s="50" t="str">
        <f>IF(G375=0," ","Paid Leave Oregon")</f>
        <v xml:space="preserve"> </v>
      </c>
      <c r="G378" s="32" t="str">
        <f>IF(G375=0," ",0.004)</f>
        <v xml:space="preserve"> </v>
      </c>
      <c r="H378" s="50" t="str">
        <f>IF(I375=0," ","Paid Leave Oregon")</f>
        <v xml:space="preserve"> </v>
      </c>
      <c r="I378" s="32" t="str">
        <f>IF(I375=0," ",0.004)</f>
        <v xml:space="preserve"> </v>
      </c>
      <c r="J378" s="50" t="str">
        <f>IF(K375=0," ","Paid Leave Oregon")</f>
        <v xml:space="preserve"> </v>
      </c>
      <c r="K378" s="32" t="str">
        <f>IF(K375=0," ",0.004)</f>
        <v xml:space="preserve"> </v>
      </c>
    </row>
    <row r="379" spans="2:11" x14ac:dyDescent="0.35">
      <c r="B379" s="50" t="str">
        <f>IF(C375=0," ","FICA")</f>
        <v xml:space="preserve"> </v>
      </c>
      <c r="C379" s="32" t="str">
        <f>IF(C375=0," ",0.0765)</f>
        <v xml:space="preserve"> </v>
      </c>
      <c r="D379" s="50" t="str">
        <f>IF(E375=0," ","FICA")</f>
        <v xml:space="preserve"> </v>
      </c>
      <c r="E379" s="32" t="str">
        <f>IF(E375=0," ",0.0765)</f>
        <v xml:space="preserve"> </v>
      </c>
      <c r="F379" s="50" t="str">
        <f>IF(G375=0," ","FICA")</f>
        <v xml:space="preserve"> </v>
      </c>
      <c r="G379" s="32" t="str">
        <f>IF(G375=0," ",0.0765)</f>
        <v xml:space="preserve"> </v>
      </c>
      <c r="H379" s="50" t="str">
        <f>IF(I375=0," ","FICA")</f>
        <v xml:space="preserve"> </v>
      </c>
      <c r="I379" s="32" t="str">
        <f>IF(I375=0," ",0.0765)</f>
        <v xml:space="preserve"> </v>
      </c>
      <c r="J379" s="50" t="str">
        <f>IF(K375=0," ","FICA")</f>
        <v xml:space="preserve"> </v>
      </c>
      <c r="K379" s="32" t="str">
        <f>IF(K375=0," ",0.0765)</f>
        <v xml:space="preserve"> </v>
      </c>
    </row>
    <row r="380" spans="2:11" x14ac:dyDescent="0.35">
      <c r="B380" s="50" t="str">
        <f>IF(C375=0," ","Worker's Comp")</f>
        <v xml:space="preserve"> </v>
      </c>
      <c r="C380" s="32" t="str">
        <f>IF(C375=0,"",$C$10)</f>
        <v/>
      </c>
      <c r="D380" s="50" t="str">
        <f>IF(E375=0," ","Worker's Comp")</f>
        <v xml:space="preserve"> </v>
      </c>
      <c r="E380" s="32" t="str">
        <f>IF(E375=0,"",$C$10)</f>
        <v/>
      </c>
      <c r="F380" s="50" t="str">
        <f>IF(G375=0," ","Worker's Comp")</f>
        <v xml:space="preserve"> </v>
      </c>
      <c r="G380" s="32" t="str">
        <f>IF(G375=0,"",$C$10)</f>
        <v/>
      </c>
      <c r="H380" s="50" t="str">
        <f>IF(I375=0," ","Worker's Comp")</f>
        <v xml:space="preserve"> </v>
      </c>
      <c r="I380" s="32" t="str">
        <f>IF(I375=0,"",$C$10)</f>
        <v/>
      </c>
      <c r="J380" s="50" t="str">
        <f>IF(K375=0," ","Worker's Comp")</f>
        <v xml:space="preserve"> </v>
      </c>
      <c r="K380" s="32" t="str">
        <f>IF(K375=0,"",$C$10)</f>
        <v/>
      </c>
    </row>
    <row r="381" spans="2:11" x14ac:dyDescent="0.35">
      <c r="B381" s="50" t="str">
        <f>IF(C375=0," ","Unemployment")</f>
        <v xml:space="preserve"> </v>
      </c>
      <c r="C381" s="32" t="str">
        <f>IF(C375=0,"",$C$11)</f>
        <v/>
      </c>
      <c r="D381" s="50" t="str">
        <f>IF(E375=0," ","Unemployment")</f>
        <v xml:space="preserve"> </v>
      </c>
      <c r="E381" s="32" t="str">
        <f>IF(E375=0,"",$C$11)</f>
        <v/>
      </c>
      <c r="F381" s="50" t="str">
        <f>IF(G375=0," ","Unemployment")</f>
        <v xml:space="preserve"> </v>
      </c>
      <c r="G381" s="32" t="str">
        <f>IF(G375=0,"",$C$11)</f>
        <v/>
      </c>
      <c r="H381" s="50" t="str">
        <f>IF(I375=0," ","Unemployment")</f>
        <v xml:space="preserve"> </v>
      </c>
      <c r="I381" s="32" t="str">
        <f>IF(I375=0,"",$C$11)</f>
        <v/>
      </c>
      <c r="J381" s="50" t="str">
        <f>IF(K375=0," ","Unemployment")</f>
        <v xml:space="preserve"> </v>
      </c>
      <c r="K381" s="32" t="str">
        <f>IF(K375=0,"",$C$11)</f>
        <v/>
      </c>
    </row>
    <row r="382" spans="2:11" x14ac:dyDescent="0.35">
      <c r="B382" s="39"/>
      <c r="C382" s="40"/>
      <c r="D382" s="39"/>
      <c r="E382" s="40"/>
      <c r="F382" s="39"/>
      <c r="G382" s="40"/>
      <c r="H382" s="39"/>
      <c r="I382" s="40"/>
      <c r="J382" s="39"/>
      <c r="K382" s="40"/>
    </row>
    <row r="383" spans="2:11" x14ac:dyDescent="0.35">
      <c r="B383" s="39"/>
      <c r="C383" s="40"/>
      <c r="D383" s="39"/>
      <c r="E383" s="40"/>
      <c r="F383" s="39"/>
      <c r="G383" s="40"/>
      <c r="H383" s="39"/>
      <c r="I383" s="40"/>
      <c r="J383" s="39"/>
      <c r="K383" s="40"/>
    </row>
    <row r="384" spans="2:11" x14ac:dyDescent="0.35">
      <c r="B384" s="39"/>
      <c r="C384" s="40"/>
      <c r="D384" s="39"/>
      <c r="E384" s="40"/>
      <c r="F384" s="39"/>
      <c r="G384" s="40"/>
      <c r="H384" s="39"/>
      <c r="I384" s="40"/>
      <c r="J384" s="39"/>
      <c r="K384" s="40"/>
    </row>
    <row r="385" spans="2:11" x14ac:dyDescent="0.35">
      <c r="B385" s="39"/>
      <c r="C385" s="40"/>
      <c r="D385" s="43"/>
      <c r="E385" s="40"/>
      <c r="F385" s="39"/>
      <c r="G385" s="40"/>
      <c r="H385" s="39"/>
      <c r="I385" s="40"/>
      <c r="J385" s="39"/>
      <c r="K385" s="40"/>
    </row>
    <row r="386" spans="2:11" ht="15" thickBot="1" x14ac:dyDescent="0.4">
      <c r="B386" s="41"/>
      <c r="C386" s="42"/>
      <c r="D386" s="41"/>
      <c r="E386" s="42"/>
      <c r="F386" s="41"/>
      <c r="G386" s="42"/>
      <c r="H386" s="41"/>
      <c r="I386" s="42"/>
      <c r="J386" s="41"/>
      <c r="K386" s="42"/>
    </row>
  </sheetData>
  <sheetProtection algorithmName="SHA-512" hashValue="6r+iLp88mKj4qVPzSKDH1ArwyT0vWpLBwAjd+Y0/diHFbg06nMYQYPhe1caLz/sOkMiSM+xmz68X4b4uNr2tzA==" saltValue="aZ+19ntZ5rSliZ9ZRHFXWQ==" spinCount="100000" sheet="1" objects="1" scenarios="1"/>
  <mergeCells count="4">
    <mergeCell ref="C1:J1"/>
    <mergeCell ref="C4:F4"/>
    <mergeCell ref="C6:F6"/>
    <mergeCell ref="C8:F8"/>
  </mergeCells>
  <conditionalFormatting sqref="B17 D17 F17 H17 J17 B33 D33 F33">
    <cfRule type="cellIs" dxfId="96" priority="43" operator="notEqual">
      <formula>"Worker Title"</formula>
    </cfRule>
  </conditionalFormatting>
  <conditionalFormatting sqref="B49 D49 F49 H49 J49">
    <cfRule type="cellIs" dxfId="95" priority="47" operator="notEqual">
      <formula>"Worker Title"</formula>
    </cfRule>
  </conditionalFormatting>
  <conditionalFormatting sqref="B63 D63 F63 H63 J63 B79 D79 F79">
    <cfRule type="cellIs" dxfId="94" priority="37" operator="notEqual">
      <formula>"Worker Title"</formula>
    </cfRule>
  </conditionalFormatting>
  <conditionalFormatting sqref="B95 D95 F95 H95 J95">
    <cfRule type="cellIs" dxfId="93" priority="40" operator="notEqual">
      <formula>"Worker Title"</formula>
    </cfRule>
  </conditionalFormatting>
  <conditionalFormatting sqref="B110 D110 F110 H110 J110 B126 D126 F126">
    <cfRule type="cellIs" dxfId="92" priority="31" operator="notEqual">
      <formula>"Worker Title"</formula>
    </cfRule>
  </conditionalFormatting>
  <conditionalFormatting sqref="B142 D142 F142 H142 J142">
    <cfRule type="cellIs" dxfId="91" priority="34" operator="notEqual">
      <formula>"Worker Title"</formula>
    </cfRule>
  </conditionalFormatting>
  <conditionalFormatting sqref="B157 D157 F157 H157 J157 B173 D173 F173">
    <cfRule type="cellIs" dxfId="90" priority="25" operator="notEqual">
      <formula>"Worker Title"</formula>
    </cfRule>
  </conditionalFormatting>
  <conditionalFormatting sqref="B189 D189 F189 H189 J189">
    <cfRule type="cellIs" dxfId="89" priority="28" operator="notEqual">
      <formula>"Worker Title"</formula>
    </cfRule>
  </conditionalFormatting>
  <conditionalFormatting sqref="B203 D203 F203 H203 J203 B219 D219 F219">
    <cfRule type="cellIs" dxfId="88" priority="19" operator="notEqual">
      <formula>"Worker Title"</formula>
    </cfRule>
  </conditionalFormatting>
  <conditionalFormatting sqref="B235 D235 F235 H235 J235">
    <cfRule type="cellIs" dxfId="87" priority="22" operator="notEqual">
      <formula>"Worker Title"</formula>
    </cfRule>
  </conditionalFormatting>
  <conditionalFormatting sqref="B249 D249 F249 H249 J249 B265 D265 F265">
    <cfRule type="cellIs" dxfId="86" priority="13" operator="notEqual">
      <formula>"Worker Title"</formula>
    </cfRule>
  </conditionalFormatting>
  <conditionalFormatting sqref="B281 D281 F281 H281 J281">
    <cfRule type="cellIs" dxfId="85" priority="16" operator="notEqual">
      <formula>"Worker Title"</formula>
    </cfRule>
  </conditionalFormatting>
  <conditionalFormatting sqref="B296 D296 F296 H296 J296 B312 D312 F312">
    <cfRule type="cellIs" dxfId="84" priority="7" operator="notEqual">
      <formula>"Worker Title"</formula>
    </cfRule>
  </conditionalFormatting>
  <conditionalFormatting sqref="B328 D328 F328 H328 J328">
    <cfRule type="cellIs" dxfId="83" priority="10" operator="notEqual">
      <formula>"Worker Title"</formula>
    </cfRule>
  </conditionalFormatting>
  <conditionalFormatting sqref="B342 D342 F342 H342 J342 B358 D358 F358">
    <cfRule type="cellIs" dxfId="82" priority="1" operator="notEqual">
      <formula>"Worker Title"</formula>
    </cfRule>
  </conditionalFormatting>
  <conditionalFormatting sqref="B374 D374 F374 H374 J374">
    <cfRule type="cellIs" dxfId="81" priority="4" operator="notEqual">
      <formula>"Worker Title"</formula>
    </cfRule>
  </conditionalFormatting>
  <conditionalFormatting sqref="B25:K29 B41:K45">
    <cfRule type="cellIs" dxfId="80" priority="44" operator="notEqual">
      <formula>0</formula>
    </cfRule>
  </conditionalFormatting>
  <conditionalFormatting sqref="B71:K75 B87:K91">
    <cfRule type="cellIs" dxfId="79" priority="38" operator="notEqual">
      <formula>0</formula>
    </cfRule>
  </conditionalFormatting>
  <conditionalFormatting sqref="B118:K122 B134:K138">
    <cfRule type="cellIs" dxfId="78" priority="32" operator="notEqual">
      <formula>0</formula>
    </cfRule>
  </conditionalFormatting>
  <conditionalFormatting sqref="B165:K169 B181:K185">
    <cfRule type="cellIs" dxfId="77" priority="26" operator="notEqual">
      <formula>0</formula>
    </cfRule>
  </conditionalFormatting>
  <conditionalFormatting sqref="B211:K215 B227:K231">
    <cfRule type="cellIs" dxfId="76" priority="20" operator="notEqual">
      <formula>0</formula>
    </cfRule>
  </conditionalFormatting>
  <conditionalFormatting sqref="B257:K261 B273:K277">
    <cfRule type="cellIs" dxfId="75" priority="14" operator="notEqual">
      <formula>0</formula>
    </cfRule>
  </conditionalFormatting>
  <conditionalFormatting sqref="B304:K308 B320:K324">
    <cfRule type="cellIs" dxfId="74" priority="8" operator="notEqual">
      <formula>0</formula>
    </cfRule>
  </conditionalFormatting>
  <conditionalFormatting sqref="B350:K354 B366:K370">
    <cfRule type="cellIs" dxfId="73" priority="2" operator="notEqual">
      <formula>0</formula>
    </cfRule>
  </conditionalFormatting>
  <conditionalFormatting sqref="C10:C11">
    <cfRule type="cellIs" dxfId="72" priority="49" operator="notEqual">
      <formula>0</formula>
    </cfRule>
  </conditionalFormatting>
  <conditionalFormatting sqref="C18 E18 G18 I18 K18 C34 E34 G34 I34 K34">
    <cfRule type="cellIs" dxfId="71" priority="48" operator="notEqual">
      <formula>0</formula>
    </cfRule>
  </conditionalFormatting>
  <conditionalFormatting sqref="C50 E50 G50 I50 K50">
    <cfRule type="cellIs" dxfId="70" priority="46" operator="notEqual">
      <formula>0</formula>
    </cfRule>
  </conditionalFormatting>
  <conditionalFormatting sqref="C64 E64 G64 I64 K64 C80 E80 G80 I80 K80">
    <cfRule type="cellIs" dxfId="69" priority="41" operator="notEqual">
      <formula>0</formula>
    </cfRule>
  </conditionalFormatting>
  <conditionalFormatting sqref="C96 E96 G96 I96 K96">
    <cfRule type="cellIs" dxfId="68" priority="39" operator="notEqual">
      <formula>0</formula>
    </cfRule>
  </conditionalFormatting>
  <conditionalFormatting sqref="C111 E111 G111 I111 K111 C127 E127 G127 I127 K127">
    <cfRule type="cellIs" dxfId="67" priority="35" operator="notEqual">
      <formula>0</formula>
    </cfRule>
  </conditionalFormatting>
  <conditionalFormatting sqref="C143 E143 G143 I143 K143">
    <cfRule type="cellIs" dxfId="66" priority="33" operator="notEqual">
      <formula>0</formula>
    </cfRule>
  </conditionalFormatting>
  <conditionalFormatting sqref="C158 E158 G158 I158 K158 C174 E174 G174 I174 K174">
    <cfRule type="cellIs" dxfId="65" priority="29" operator="notEqual">
      <formula>0</formula>
    </cfRule>
  </conditionalFormatting>
  <conditionalFormatting sqref="C190 E190 G190 I190 K190">
    <cfRule type="cellIs" dxfId="64" priority="27" operator="notEqual">
      <formula>0</formula>
    </cfRule>
  </conditionalFormatting>
  <conditionalFormatting sqref="C204 E204 G204 I204 K204 C220 E220 G220 I220 K220">
    <cfRule type="cellIs" dxfId="63" priority="23" operator="notEqual">
      <formula>0</formula>
    </cfRule>
  </conditionalFormatting>
  <conditionalFormatting sqref="C236 E236 G236 I236 K236">
    <cfRule type="cellIs" dxfId="62" priority="21" operator="notEqual">
      <formula>0</formula>
    </cfRule>
  </conditionalFormatting>
  <conditionalFormatting sqref="C250 E250 G250 I250 K250 C266 E266 G266 I266 K266">
    <cfRule type="cellIs" dxfId="61" priority="17" operator="notEqual">
      <formula>0</formula>
    </cfRule>
  </conditionalFormatting>
  <conditionalFormatting sqref="C282 E282 G282 I282 K282">
    <cfRule type="cellIs" dxfId="60" priority="15" operator="notEqual">
      <formula>0</formula>
    </cfRule>
  </conditionalFormatting>
  <conditionalFormatting sqref="C297 E297 G297 I297 K297 C313 E313 G313 I313 K313">
    <cfRule type="cellIs" dxfId="59" priority="11" operator="notEqual">
      <formula>0</formula>
    </cfRule>
  </conditionalFormatting>
  <conditionalFormatting sqref="C329 E329 G329 I329 K329">
    <cfRule type="cellIs" dxfId="58" priority="9" operator="notEqual">
      <formula>0</formula>
    </cfRule>
  </conditionalFormatting>
  <conditionalFormatting sqref="C343 E343 G343 I343 K343 C359 E359 G359 I359 K359">
    <cfRule type="cellIs" dxfId="57" priority="5" operator="notEqual">
      <formula>0</formula>
    </cfRule>
  </conditionalFormatting>
  <conditionalFormatting sqref="C375 E375 G375 I375 K375">
    <cfRule type="cellIs" dxfId="56" priority="3" operator="notEqual">
      <formula>0</formula>
    </cfRule>
  </conditionalFormatting>
  <conditionalFormatting sqref="B57:K61 B103:K108 B150:K155 B197:K201 B243:K247 B289:K294 B336:K340 B382:K386">
    <cfRule type="cellIs" dxfId="55" priority="45" operator="notEqual">
      <formula>0</formula>
    </cfRule>
  </conditionalFormatting>
  <conditionalFormatting sqref="H33 J33">
    <cfRule type="cellIs" dxfId="54" priority="50" operator="notEqual">
      <formula>"Worker Title"</formula>
    </cfRule>
  </conditionalFormatting>
  <conditionalFormatting sqref="H79 J79">
    <cfRule type="cellIs" dxfId="53" priority="42" operator="notEqual">
      <formula>"Worker Title"</formula>
    </cfRule>
  </conditionalFormatting>
  <conditionalFormatting sqref="H126 J126">
    <cfRule type="cellIs" dxfId="52" priority="36" operator="notEqual">
      <formula>"Worker Title"</formula>
    </cfRule>
  </conditionalFormatting>
  <conditionalFormatting sqref="H173 J173">
    <cfRule type="cellIs" dxfId="51" priority="30" operator="notEqual">
      <formula>"Worker Title"</formula>
    </cfRule>
  </conditionalFormatting>
  <conditionalFormatting sqref="H219 J219">
    <cfRule type="cellIs" dxfId="50" priority="24" operator="notEqual">
      <formula>"Worker Title"</formula>
    </cfRule>
  </conditionalFormatting>
  <conditionalFormatting sqref="H265 J265">
    <cfRule type="cellIs" dxfId="49" priority="18" operator="notEqual">
      <formula>"Worker Title"</formula>
    </cfRule>
  </conditionalFormatting>
  <conditionalFormatting sqref="H312 J312">
    <cfRule type="cellIs" dxfId="48" priority="12" operator="notEqual">
      <formula>"Worker Title"</formula>
    </cfRule>
  </conditionalFormatting>
  <conditionalFormatting sqref="H358 J358">
    <cfRule type="cellIs" dxfId="47" priority="6" operator="notEqual">
      <formula>"Worker Title"</formula>
    </cfRule>
  </conditionalFormatting>
  <dataValidations count="1">
    <dataValidation allowBlank="1" showInputMessage="1" showErrorMessage="1" promptTitle="Worker Title" prompt="Worker Title" sqref="B17" xr:uid="{6DD8CC94-BF1F-4E7D-BC54-E25D446BA2C8}"/>
  </dataValidations>
  <hyperlinks>
    <hyperlink ref="L3" location="'kt info'!C3" display="Contract Information" xr:uid="{0DE03195-0DDB-4BFE-903C-7ACBA90804D3}"/>
    <hyperlink ref="L6" location="Transportation!A1" display="Transportation" xr:uid="{B7339356-D15E-4394-B9E5-DF2131D8344A}"/>
    <hyperlink ref="L8" location="'Price Approval'!A1" display="Price Approval" xr:uid="{0BD201C2-90D0-4B7B-9F6D-126041317A13}"/>
    <hyperlink ref="L7" location="'Summary-pricing'!A1" display="Summary-Pricing" xr:uid="{5D39FFF2-0260-4683-803D-553D2E7A1ACC}"/>
    <hyperlink ref="L4" location="'Pay &amp; Benefits'!A1" display="Wages and Benefits (includes Unemployment and Worker's Compensation" xr:uid="{701D925C-6E45-4148-848E-DF2883B6D4EE}"/>
    <hyperlink ref="L5" location="'Overhead &amp; Margin'!A1" display="Overhead &amp; Margin" xr:uid="{53E29D18-97E8-43E5-9B07-2073167A896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9248C-2696-481C-A3DA-E7AF8B7FF60B}">
  <dimension ref="A1:L62"/>
  <sheetViews>
    <sheetView showGridLines="0" showZeros="0" workbookViewId="0">
      <pane ySplit="1" topLeftCell="A2" activePane="bottomLeft" state="frozen"/>
      <selection activeCell="B8" sqref="B8"/>
      <selection pane="bottomLeft" activeCell="J9" sqref="J9:N14"/>
    </sheetView>
  </sheetViews>
  <sheetFormatPr defaultRowHeight="14.5" x14ac:dyDescent="0.35"/>
  <cols>
    <col min="2" max="2" width="41.1796875" customWidth="1"/>
    <col min="3" max="3" width="15.1796875" customWidth="1"/>
    <col min="4" max="4" width="15.453125" customWidth="1"/>
    <col min="6" max="10" width="16.81640625" customWidth="1"/>
  </cols>
  <sheetData>
    <row r="1" spans="1:12" ht="29.25" customHeight="1" x14ac:dyDescent="0.35">
      <c r="A1" s="101"/>
      <c r="B1" s="155" t="s">
        <v>66</v>
      </c>
      <c r="C1" s="155"/>
      <c r="D1" s="155"/>
      <c r="E1" s="155"/>
      <c r="F1" s="155"/>
      <c r="G1" s="155"/>
      <c r="H1" s="155"/>
      <c r="I1" s="155"/>
    </row>
    <row r="2" spans="1:12" ht="13.5" customHeight="1" x14ac:dyDescent="0.35">
      <c r="D2" s="100" t="str">
        <f>'kt info'!B12</f>
        <v>Form date: 2/20/26</v>
      </c>
      <c r="J2" s="14"/>
      <c r="K2" s="19"/>
    </row>
    <row r="3" spans="1:12" x14ac:dyDescent="0.35">
      <c r="B3" t="s">
        <v>49</v>
      </c>
      <c r="C3" s="182">
        <f>'kt info'!$C$3</f>
        <v>0</v>
      </c>
      <c r="D3" s="182"/>
      <c r="E3" s="183"/>
      <c r="F3" s="184"/>
      <c r="G3" s="14"/>
      <c r="H3" s="14"/>
      <c r="I3" s="19"/>
      <c r="K3" s="19"/>
    </row>
    <row r="4" spans="1:12" ht="5.15" customHeight="1" x14ac:dyDescent="0.35">
      <c r="C4" s="23"/>
      <c r="D4" s="23"/>
      <c r="E4" s="23"/>
      <c r="F4" s="23"/>
      <c r="I4" s="19"/>
      <c r="K4" s="19"/>
    </row>
    <row r="5" spans="1:12" x14ac:dyDescent="0.35">
      <c r="B5" t="s">
        <v>50</v>
      </c>
      <c r="C5" s="182">
        <f>'kt info'!$C$5</f>
        <v>0</v>
      </c>
      <c r="D5" s="182"/>
      <c r="E5" s="184"/>
      <c r="F5" s="184"/>
      <c r="I5" s="19"/>
      <c r="K5" s="19"/>
    </row>
    <row r="6" spans="1:12" ht="5.15" customHeight="1" x14ac:dyDescent="0.35">
      <c r="C6" s="23"/>
      <c r="D6" s="23"/>
      <c r="E6" s="23"/>
      <c r="F6" s="23"/>
      <c r="I6" s="19"/>
      <c r="K6" s="19"/>
    </row>
    <row r="7" spans="1:12" x14ac:dyDescent="0.35">
      <c r="B7" t="s">
        <v>62</v>
      </c>
      <c r="C7" s="182">
        <f>'kt info'!$C$7</f>
        <v>0</v>
      </c>
      <c r="D7" s="182"/>
      <c r="E7" s="184"/>
      <c r="F7" s="184"/>
      <c r="I7" s="19"/>
      <c r="K7" s="19"/>
    </row>
    <row r="8" spans="1:12" ht="5.15" customHeight="1" x14ac:dyDescent="0.35">
      <c r="I8" s="19"/>
      <c r="K8" s="19"/>
    </row>
    <row r="9" spans="1:12" x14ac:dyDescent="0.35">
      <c r="I9" s="19"/>
      <c r="K9" s="14" t="s">
        <v>60</v>
      </c>
      <c r="L9" s="19" t="s">
        <v>61</v>
      </c>
    </row>
    <row r="10" spans="1:12" ht="18.5" x14ac:dyDescent="0.45">
      <c r="B10" s="2" t="s">
        <v>109</v>
      </c>
      <c r="D10" s="36"/>
      <c r="F10" s="1" t="s">
        <v>44</v>
      </c>
      <c r="G10" s="36"/>
      <c r="I10" s="19"/>
      <c r="L10" s="19" t="s">
        <v>92</v>
      </c>
    </row>
    <row r="11" spans="1:12" x14ac:dyDescent="0.35">
      <c r="F11" t="s">
        <v>45</v>
      </c>
      <c r="I11" s="19"/>
      <c r="L11" s="19" t="s">
        <v>91</v>
      </c>
    </row>
    <row r="12" spans="1:12" x14ac:dyDescent="0.35">
      <c r="B12" t="str">
        <f>IF(D10=0," ",IF(D10&gt;20%,"Overhead exceeding 20% must be supported"," "))</f>
        <v xml:space="preserve"> </v>
      </c>
      <c r="F12" t="str">
        <f>IF(G10=0," ",IF(G10&gt;6%,"Margin exceeding 6% must be explained"," "))</f>
        <v xml:space="preserve"> </v>
      </c>
      <c r="I12" s="19"/>
      <c r="L12" s="19" t="s">
        <v>352</v>
      </c>
    </row>
    <row r="13" spans="1:12" ht="15" thickBot="1" x14ac:dyDescent="0.4">
      <c r="J13" s="33"/>
      <c r="L13" s="19" t="s">
        <v>93</v>
      </c>
    </row>
    <row r="14" spans="1:12" ht="30.5" thickBot="1" x14ac:dyDescent="0.65">
      <c r="B14" s="177" t="s">
        <v>5</v>
      </c>
      <c r="C14" s="178"/>
      <c r="D14" s="179"/>
      <c r="F14" s="89" t="s">
        <v>6</v>
      </c>
      <c r="G14" s="90"/>
      <c r="H14" s="90"/>
      <c r="I14" s="90"/>
      <c r="J14" s="91"/>
      <c r="L14" s="19" t="s">
        <v>81</v>
      </c>
    </row>
    <row r="15" spans="1:12" ht="15.5" x14ac:dyDescent="0.35">
      <c r="B15" s="4"/>
      <c r="C15" s="180" t="s">
        <v>7</v>
      </c>
      <c r="D15" s="181"/>
      <c r="F15" s="92" t="s">
        <v>97</v>
      </c>
      <c r="G15" s="93"/>
      <c r="H15" s="93"/>
      <c r="I15" s="93"/>
      <c r="J15" s="94"/>
      <c r="L15" s="19"/>
    </row>
    <row r="16" spans="1:12" ht="15.5" x14ac:dyDescent="0.35">
      <c r="B16" s="5" t="s">
        <v>8</v>
      </c>
      <c r="C16" s="6" t="s">
        <v>9</v>
      </c>
      <c r="D16" s="6" t="s">
        <v>10</v>
      </c>
      <c r="F16" s="92" t="s">
        <v>98</v>
      </c>
      <c r="G16" s="93"/>
      <c r="H16" s="93"/>
      <c r="I16" s="93"/>
      <c r="J16" s="94"/>
      <c r="L16" s="19"/>
    </row>
    <row r="17" spans="2:12" ht="15.5" x14ac:dyDescent="0.35">
      <c r="B17" s="7" t="s">
        <v>11</v>
      </c>
      <c r="C17" s="17"/>
      <c r="D17" s="18"/>
      <c r="F17" s="174" t="s">
        <v>107</v>
      </c>
      <c r="G17" s="175"/>
      <c r="H17" s="175"/>
      <c r="I17" s="175"/>
      <c r="J17" s="176"/>
      <c r="L17" s="19"/>
    </row>
    <row r="18" spans="2:12" ht="16" thickBot="1" x14ac:dyDescent="0.4">
      <c r="B18" s="8" t="s">
        <v>12</v>
      </c>
      <c r="C18" s="18"/>
      <c r="D18" s="18"/>
      <c r="F18" s="95" t="s">
        <v>108</v>
      </c>
      <c r="G18" s="96"/>
      <c r="H18" s="96"/>
      <c r="I18" s="96"/>
      <c r="J18" s="97"/>
      <c r="L18" s="19"/>
    </row>
    <row r="19" spans="2:12" x14ac:dyDescent="0.35">
      <c r="B19" s="8" t="s">
        <v>13</v>
      </c>
      <c r="C19" s="18"/>
      <c r="D19" s="18"/>
      <c r="F19" s="165"/>
      <c r="G19" s="166"/>
      <c r="H19" s="166"/>
      <c r="I19" s="166"/>
      <c r="J19" s="167"/>
      <c r="L19" s="19"/>
    </row>
    <row r="20" spans="2:12" x14ac:dyDescent="0.35">
      <c r="B20" s="8" t="s">
        <v>14</v>
      </c>
      <c r="C20" s="18"/>
      <c r="D20" s="18"/>
      <c r="F20" s="168"/>
      <c r="G20" s="169"/>
      <c r="H20" s="169"/>
      <c r="I20" s="169"/>
      <c r="J20" s="170"/>
      <c r="K20" s="33"/>
      <c r="L20" s="19"/>
    </row>
    <row r="21" spans="2:12" x14ac:dyDescent="0.35">
      <c r="B21" s="8" t="s">
        <v>15</v>
      </c>
      <c r="C21" s="18"/>
      <c r="D21" s="18"/>
      <c r="F21" s="168"/>
      <c r="G21" s="169"/>
      <c r="H21" s="169"/>
      <c r="I21" s="169"/>
      <c r="J21" s="170"/>
    </row>
    <row r="22" spans="2:12" x14ac:dyDescent="0.35">
      <c r="B22" s="8" t="s">
        <v>16</v>
      </c>
      <c r="C22" s="18"/>
      <c r="D22" s="18"/>
      <c r="F22" s="168"/>
      <c r="G22" s="169"/>
      <c r="H22" s="169"/>
      <c r="I22" s="169"/>
      <c r="J22" s="170"/>
    </row>
    <row r="23" spans="2:12" x14ac:dyDescent="0.35">
      <c r="B23" s="8" t="s">
        <v>17</v>
      </c>
      <c r="C23" s="18"/>
      <c r="D23" s="18"/>
      <c r="F23" s="168"/>
      <c r="G23" s="169"/>
      <c r="H23" s="169"/>
      <c r="I23" s="169"/>
      <c r="J23" s="170"/>
    </row>
    <row r="24" spans="2:12" x14ac:dyDescent="0.35">
      <c r="B24" s="8" t="s">
        <v>18</v>
      </c>
      <c r="C24" s="18"/>
      <c r="D24" s="18"/>
      <c r="F24" s="168"/>
      <c r="G24" s="169"/>
      <c r="H24" s="169"/>
      <c r="I24" s="169"/>
      <c r="J24" s="170"/>
    </row>
    <row r="25" spans="2:12" x14ac:dyDescent="0.35">
      <c r="B25" s="8" t="s">
        <v>19</v>
      </c>
      <c r="C25" s="18"/>
      <c r="D25" s="18"/>
      <c r="F25" s="168"/>
      <c r="G25" s="169"/>
      <c r="H25" s="169"/>
      <c r="I25" s="169"/>
      <c r="J25" s="170"/>
    </row>
    <row r="26" spans="2:12" x14ac:dyDescent="0.35">
      <c r="B26" s="8" t="s">
        <v>20</v>
      </c>
      <c r="C26" s="18"/>
      <c r="D26" s="18"/>
      <c r="F26" s="168"/>
      <c r="G26" s="169"/>
      <c r="H26" s="169"/>
      <c r="I26" s="169"/>
      <c r="J26" s="170"/>
    </row>
    <row r="27" spans="2:12" x14ac:dyDescent="0.35">
      <c r="B27" s="8" t="s">
        <v>21</v>
      </c>
      <c r="C27" s="18"/>
      <c r="D27" s="18"/>
      <c r="F27" s="168"/>
      <c r="G27" s="169"/>
      <c r="H27" s="169"/>
      <c r="I27" s="169"/>
      <c r="J27" s="170"/>
    </row>
    <row r="28" spans="2:12" x14ac:dyDescent="0.35">
      <c r="B28" s="8" t="s">
        <v>22</v>
      </c>
      <c r="C28" s="18"/>
      <c r="D28" s="18"/>
      <c r="F28" s="168"/>
      <c r="G28" s="169"/>
      <c r="H28" s="169"/>
      <c r="I28" s="169"/>
      <c r="J28" s="170"/>
    </row>
    <row r="29" spans="2:12" x14ac:dyDescent="0.35">
      <c r="B29" s="8" t="s">
        <v>23</v>
      </c>
      <c r="C29" s="18"/>
      <c r="D29" s="18"/>
      <c r="F29" s="168"/>
      <c r="G29" s="169"/>
      <c r="H29" s="169"/>
      <c r="I29" s="169"/>
      <c r="J29" s="170"/>
    </row>
    <row r="30" spans="2:12" x14ac:dyDescent="0.35">
      <c r="B30" s="8" t="s">
        <v>24</v>
      </c>
      <c r="C30" s="18"/>
      <c r="D30" s="18"/>
      <c r="F30" s="168"/>
      <c r="G30" s="169"/>
      <c r="H30" s="169"/>
      <c r="I30" s="169"/>
      <c r="J30" s="170"/>
    </row>
    <row r="31" spans="2:12" x14ac:dyDescent="0.35">
      <c r="B31" s="8" t="s">
        <v>25</v>
      </c>
      <c r="C31" s="18"/>
      <c r="D31" s="18"/>
      <c r="F31" s="168"/>
      <c r="G31" s="169"/>
      <c r="H31" s="169"/>
      <c r="I31" s="169"/>
      <c r="J31" s="170"/>
    </row>
    <row r="32" spans="2:12" x14ac:dyDescent="0.35">
      <c r="B32" s="8" t="s">
        <v>26</v>
      </c>
      <c r="C32" s="18"/>
      <c r="D32" s="18"/>
      <c r="F32" s="168"/>
      <c r="G32" s="169"/>
      <c r="H32" s="169"/>
      <c r="I32" s="169"/>
      <c r="J32" s="170"/>
    </row>
    <row r="33" spans="2:10" x14ac:dyDescent="0.35">
      <c r="B33" s="8" t="s">
        <v>27</v>
      </c>
      <c r="C33" s="18"/>
      <c r="D33" s="18"/>
      <c r="F33" s="168"/>
      <c r="G33" s="169"/>
      <c r="H33" s="169"/>
      <c r="I33" s="169"/>
      <c r="J33" s="170"/>
    </row>
    <row r="34" spans="2:10" x14ac:dyDescent="0.35">
      <c r="B34" s="8" t="s">
        <v>28</v>
      </c>
      <c r="C34" s="18"/>
      <c r="D34" s="18"/>
      <c r="F34" s="168"/>
      <c r="G34" s="169"/>
      <c r="H34" s="169"/>
      <c r="I34" s="169"/>
      <c r="J34" s="170"/>
    </row>
    <row r="35" spans="2:10" x14ac:dyDescent="0.35">
      <c r="B35" s="8" t="s">
        <v>29</v>
      </c>
      <c r="C35" s="18"/>
      <c r="D35" s="18"/>
      <c r="F35" s="168"/>
      <c r="G35" s="169"/>
      <c r="H35" s="169"/>
      <c r="I35" s="169"/>
      <c r="J35" s="170"/>
    </row>
    <row r="36" spans="2:10" x14ac:dyDescent="0.35">
      <c r="B36" s="8" t="s">
        <v>30</v>
      </c>
      <c r="C36" s="18"/>
      <c r="D36" s="18"/>
      <c r="F36" s="168"/>
      <c r="G36" s="169"/>
      <c r="H36" s="169"/>
      <c r="I36" s="169"/>
      <c r="J36" s="170"/>
    </row>
    <row r="37" spans="2:10" x14ac:dyDescent="0.35">
      <c r="B37" s="8" t="s">
        <v>31</v>
      </c>
      <c r="C37" s="18"/>
      <c r="D37" s="18"/>
      <c r="F37" s="168"/>
      <c r="G37" s="169"/>
      <c r="H37" s="169"/>
      <c r="I37" s="169"/>
      <c r="J37" s="170"/>
    </row>
    <row r="38" spans="2:10" x14ac:dyDescent="0.35">
      <c r="B38" s="8" t="s">
        <v>32</v>
      </c>
      <c r="C38" s="18"/>
      <c r="D38" s="18"/>
      <c r="F38" s="168"/>
      <c r="G38" s="169"/>
      <c r="H38" s="169"/>
      <c r="I38" s="169"/>
      <c r="J38" s="170"/>
    </row>
    <row r="39" spans="2:10" x14ac:dyDescent="0.35">
      <c r="B39" s="8" t="s">
        <v>33</v>
      </c>
      <c r="C39" s="18"/>
      <c r="D39" s="18"/>
      <c r="F39" s="168"/>
      <c r="G39" s="169"/>
      <c r="H39" s="169"/>
      <c r="I39" s="169"/>
      <c r="J39" s="170"/>
    </row>
    <row r="40" spans="2:10" x14ac:dyDescent="0.35">
      <c r="B40" s="8" t="s">
        <v>34</v>
      </c>
      <c r="C40" s="18"/>
      <c r="D40" s="18"/>
      <c r="F40" s="168"/>
      <c r="G40" s="169"/>
      <c r="H40" s="169"/>
      <c r="I40" s="169"/>
      <c r="J40" s="170"/>
    </row>
    <row r="41" spans="2:10" x14ac:dyDescent="0.35">
      <c r="B41" s="8" t="s">
        <v>35</v>
      </c>
      <c r="C41" s="18"/>
      <c r="D41" s="18"/>
      <c r="F41" s="168"/>
      <c r="G41" s="169"/>
      <c r="H41" s="169"/>
      <c r="I41" s="169"/>
      <c r="J41" s="170"/>
    </row>
    <row r="42" spans="2:10" x14ac:dyDescent="0.35">
      <c r="B42" s="8" t="s">
        <v>36</v>
      </c>
      <c r="C42" s="18"/>
      <c r="D42" s="18"/>
      <c r="F42" s="168"/>
      <c r="G42" s="169"/>
      <c r="H42" s="169"/>
      <c r="I42" s="169"/>
      <c r="J42" s="170"/>
    </row>
    <row r="43" spans="2:10" x14ac:dyDescent="0.35">
      <c r="B43" s="8" t="s">
        <v>37</v>
      </c>
      <c r="C43" s="18"/>
      <c r="D43" s="18"/>
      <c r="F43" s="168"/>
      <c r="G43" s="169"/>
      <c r="H43" s="169"/>
      <c r="I43" s="169"/>
      <c r="J43" s="170"/>
    </row>
    <row r="44" spans="2:10" x14ac:dyDescent="0.35">
      <c r="B44" s="8" t="s">
        <v>38</v>
      </c>
      <c r="C44" s="18"/>
      <c r="D44" s="18"/>
      <c r="F44" s="168"/>
      <c r="G44" s="169"/>
      <c r="H44" s="169"/>
      <c r="I44" s="169"/>
      <c r="J44" s="170"/>
    </row>
    <row r="45" spans="2:10" x14ac:dyDescent="0.35">
      <c r="B45" s="9" t="s">
        <v>39</v>
      </c>
      <c r="C45" s="18"/>
      <c r="D45" s="18"/>
      <c r="F45" s="168"/>
      <c r="G45" s="169"/>
      <c r="H45" s="169"/>
      <c r="I45" s="169"/>
      <c r="J45" s="170"/>
    </row>
    <row r="46" spans="2:10" x14ac:dyDescent="0.35">
      <c r="B46" s="9" t="s">
        <v>39</v>
      </c>
      <c r="C46" s="18"/>
      <c r="D46" s="18"/>
      <c r="F46" s="168"/>
      <c r="G46" s="169"/>
      <c r="H46" s="169"/>
      <c r="I46" s="169"/>
      <c r="J46" s="170"/>
    </row>
    <row r="47" spans="2:10" x14ac:dyDescent="0.35">
      <c r="B47" s="9" t="s">
        <v>39</v>
      </c>
      <c r="C47" s="18"/>
      <c r="D47" s="18"/>
      <c r="F47" s="168"/>
      <c r="G47" s="169"/>
      <c r="H47" s="169"/>
      <c r="I47" s="169"/>
      <c r="J47" s="170"/>
    </row>
    <row r="48" spans="2:10" x14ac:dyDescent="0.35">
      <c r="B48" s="10" t="s">
        <v>39</v>
      </c>
      <c r="C48" s="18"/>
      <c r="D48" s="18"/>
      <c r="F48" s="168"/>
      <c r="G48" s="169"/>
      <c r="H48" s="169"/>
      <c r="I48" s="169"/>
      <c r="J48" s="170"/>
    </row>
    <row r="49" spans="2:10" x14ac:dyDescent="0.35">
      <c r="B49" s="11" t="s">
        <v>40</v>
      </c>
      <c r="C49" s="12">
        <f>SUM(C17:C48)</f>
        <v>0</v>
      </c>
      <c r="D49" s="12">
        <f>SUM(D17:D48)</f>
        <v>0</v>
      </c>
      <c r="F49" s="168"/>
      <c r="G49" s="169"/>
      <c r="H49" s="169"/>
      <c r="I49" s="169"/>
      <c r="J49" s="170"/>
    </row>
    <row r="50" spans="2:10" x14ac:dyDescent="0.35">
      <c r="F50" s="168"/>
      <c r="G50" s="169"/>
      <c r="H50" s="169"/>
      <c r="I50" s="169"/>
      <c r="J50" s="170"/>
    </row>
    <row r="51" spans="2:10" x14ac:dyDescent="0.35">
      <c r="B51" s="11"/>
      <c r="C51" s="65" t="s">
        <v>105</v>
      </c>
      <c r="D51" s="65" t="s">
        <v>106</v>
      </c>
      <c r="F51" s="168"/>
      <c r="G51" s="169"/>
      <c r="H51" s="169"/>
      <c r="I51" s="169"/>
      <c r="J51" s="170"/>
    </row>
    <row r="52" spans="2:10" x14ac:dyDescent="0.35">
      <c r="B52" s="11" t="s">
        <v>99</v>
      </c>
      <c r="C52" s="74"/>
      <c r="D52" s="74"/>
      <c r="F52" s="168"/>
      <c r="G52" s="169"/>
      <c r="H52" s="169"/>
      <c r="I52" s="169"/>
      <c r="J52" s="170"/>
    </row>
    <row r="53" spans="2:10" ht="5.15" customHeight="1" thickBot="1" x14ac:dyDescent="0.4">
      <c r="B53" s="11"/>
      <c r="C53" s="66"/>
      <c r="D53" s="66"/>
      <c r="F53" s="171"/>
      <c r="G53" s="172"/>
      <c r="H53" s="172"/>
      <c r="I53" s="172"/>
      <c r="J53" s="173"/>
    </row>
    <row r="54" spans="2:10" x14ac:dyDescent="0.35">
      <c r="B54" s="11" t="s">
        <v>100</v>
      </c>
      <c r="C54" s="74"/>
      <c r="D54" s="74"/>
    </row>
    <row r="55" spans="2:10" ht="5.15" customHeight="1" x14ac:dyDescent="0.35">
      <c r="B55" s="67"/>
      <c r="C55" s="68"/>
      <c r="D55" s="69"/>
    </row>
    <row r="56" spans="2:10" x14ac:dyDescent="0.35">
      <c r="B56" s="70" t="s">
        <v>101</v>
      </c>
      <c r="C56" s="75"/>
      <c r="D56" s="75"/>
    </row>
    <row r="57" spans="2:10" ht="5.15" customHeight="1" x14ac:dyDescent="0.35">
      <c r="B57" s="70"/>
      <c r="C57" s="71"/>
      <c r="D57" s="72"/>
    </row>
    <row r="58" spans="2:10" x14ac:dyDescent="0.35">
      <c r="B58" s="11" t="s">
        <v>102</v>
      </c>
      <c r="C58" s="66"/>
      <c r="D58" s="76" t="str">
        <f>IF(D52=0," ",(((D52/C52)*C49)+D49)/(D54))</f>
        <v xml:space="preserve"> </v>
      </c>
    </row>
    <row r="59" spans="2:10" ht="5.15" customHeight="1" x14ac:dyDescent="0.35"/>
    <row r="60" spans="2:10" x14ac:dyDescent="0.35">
      <c r="B60" s="73" t="s">
        <v>103</v>
      </c>
      <c r="C60" s="73"/>
      <c r="D60" s="76" t="str">
        <f>IF(D54=0," ",(((D54/C54)*C49)+D49)/(D54))</f>
        <v xml:space="preserve"> </v>
      </c>
    </row>
    <row r="61" spans="2:10" ht="5.15" customHeight="1" x14ac:dyDescent="0.35">
      <c r="B61" s="70"/>
      <c r="C61" s="73"/>
      <c r="D61" s="73"/>
    </row>
    <row r="62" spans="2:10" x14ac:dyDescent="0.35">
      <c r="B62" s="70" t="s">
        <v>104</v>
      </c>
      <c r="C62" s="73"/>
      <c r="D62" s="76" t="str">
        <f>IF(D56=0," ",(((D56/C56)*C49)+D49)/D54)</f>
        <v xml:space="preserve"> </v>
      </c>
    </row>
  </sheetData>
  <sheetProtection algorithmName="SHA-512" hashValue="dVnJoe/JsjZdhS4Feq/v9gpgGnajn8GAdV4Y9bNbwSKbeNlj+OvQT14zUE8fqv8dL8W+WQXgcWxHIBBeAvsqRw==" saltValue="a70qDC0wwoH/31CWL64sEg==" spinCount="100000" sheet="1" objects="1" scenarios="1"/>
  <mergeCells count="8">
    <mergeCell ref="F19:J53"/>
    <mergeCell ref="F17:J17"/>
    <mergeCell ref="B1:I1"/>
    <mergeCell ref="B14:D14"/>
    <mergeCell ref="C15:D15"/>
    <mergeCell ref="C3:F3"/>
    <mergeCell ref="C5:F5"/>
    <mergeCell ref="C7:F7"/>
  </mergeCells>
  <conditionalFormatting sqref="D10 G10 C17:D48">
    <cfRule type="cellIs" dxfId="46" priority="1" operator="greaterThan">
      <formula>0</formula>
    </cfRule>
  </conditionalFormatting>
  <hyperlinks>
    <hyperlink ref="L9" location="'kt info'!C3" display="Contract Information" xr:uid="{72A454B2-8A5A-4C3C-9B9F-B66D904D56A7}"/>
    <hyperlink ref="L12" location="Transportation!A1" display="Transportation" xr:uid="{5BA2CAD5-D47F-479D-8018-068B442B21B9}"/>
    <hyperlink ref="L14" location="'Price Approval'!A1" display="Price Approval" xr:uid="{6B89B441-677D-4E6C-94B9-4000F8D19F38}"/>
    <hyperlink ref="L13" location="'Summary-pricing'!A1" display="Summary-Pricing" xr:uid="{878643C3-242C-45E5-91FB-47D44AF17A1F}"/>
    <hyperlink ref="L10" location="'Pay &amp; Benefits'!A1" display="Wages and Benefits (includes Unemployment and Worker's Compensation" xr:uid="{89B25CAC-EF99-483F-80FF-011B9E7FBA58}"/>
    <hyperlink ref="L11" location="'Overhead &amp; Margin'!A1" display="Overhead &amp; Margin" xr:uid="{BBC8617F-3557-411E-B5D5-60251E3A49FF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582E-6377-449A-A62C-147F480CEB0F}">
  <dimension ref="A1:L35"/>
  <sheetViews>
    <sheetView showGridLines="0" zoomScaleNormal="100" workbookViewId="0">
      <selection activeCell="C18" sqref="C18:F23"/>
    </sheetView>
  </sheetViews>
  <sheetFormatPr defaultRowHeight="14.5" x14ac:dyDescent="0.35"/>
  <cols>
    <col min="2" max="2" width="25" customWidth="1"/>
    <col min="3" max="3" width="18.1796875" customWidth="1"/>
    <col min="4" max="4" width="18.54296875" customWidth="1"/>
    <col min="5" max="5" width="15.54296875" customWidth="1"/>
    <col min="6" max="6" width="14.453125" customWidth="1"/>
    <col min="7" max="7" width="12.453125" customWidth="1"/>
    <col min="8" max="8" width="13.453125" customWidth="1"/>
    <col min="9" max="9" width="16.453125" customWidth="1"/>
    <col min="10" max="10" width="21.81640625" customWidth="1"/>
    <col min="11" max="11" width="15" customWidth="1"/>
    <col min="12" max="12" width="13.54296875" customWidth="1"/>
  </cols>
  <sheetData>
    <row r="1" spans="1:12" ht="30" customHeight="1" x14ac:dyDescent="0.35">
      <c r="A1" s="101"/>
      <c r="B1" s="155" t="s">
        <v>351</v>
      </c>
      <c r="C1" s="155"/>
      <c r="D1" s="155"/>
      <c r="E1" s="155"/>
      <c r="F1" s="155"/>
      <c r="G1" s="155"/>
      <c r="H1" s="155"/>
      <c r="I1" s="155"/>
    </row>
    <row r="2" spans="1:12" x14ac:dyDescent="0.35">
      <c r="D2" s="100" t="str">
        <f>'[1]kt info'!B12</f>
        <v>Form date: 2/20/26</v>
      </c>
    </row>
    <row r="3" spans="1:12" ht="15.5" x14ac:dyDescent="0.35">
      <c r="B3" s="201" t="s">
        <v>352</v>
      </c>
      <c r="D3" s="23" t="s">
        <v>353</v>
      </c>
      <c r="F3" s="23"/>
    </row>
    <row r="4" spans="1:12" ht="15" thickBot="1" x14ac:dyDescent="0.4">
      <c r="B4" s="24" t="s">
        <v>354</v>
      </c>
      <c r="C4" s="25" t="s">
        <v>355</v>
      </c>
      <c r="D4" s="202">
        <v>0.7</v>
      </c>
      <c r="E4" s="203" t="s">
        <v>356</v>
      </c>
      <c r="F4" s="204">
        <f ca="1">IF(D4&lt;&gt;D4, " ", TODAY())</f>
        <v>46091</v>
      </c>
    </row>
    <row r="5" spans="1:12" ht="39.5" thickTop="1" x14ac:dyDescent="0.35">
      <c r="B5" s="205" t="s">
        <v>357</v>
      </c>
      <c r="C5" s="206" t="s">
        <v>358</v>
      </c>
      <c r="D5" s="207" t="s">
        <v>359</v>
      </c>
      <c r="E5" s="207" t="s">
        <v>360</v>
      </c>
      <c r="F5" s="207" t="s">
        <v>361</v>
      </c>
      <c r="G5" s="207" t="s">
        <v>362</v>
      </c>
      <c r="H5" s="207" t="s">
        <v>363</v>
      </c>
      <c r="I5" s="208" t="s">
        <v>364</v>
      </c>
      <c r="J5" s="208" t="s">
        <v>365</v>
      </c>
      <c r="K5" s="207" t="s">
        <v>366</v>
      </c>
      <c r="L5" s="209" t="s">
        <v>367</v>
      </c>
    </row>
    <row r="6" spans="1:12" x14ac:dyDescent="0.35">
      <c r="B6" s="210"/>
      <c r="C6" s="211"/>
      <c r="D6" s="212"/>
      <c r="E6" s="213"/>
      <c r="F6" s="214"/>
      <c r="G6" s="214"/>
      <c r="H6" s="215"/>
      <c r="I6" s="216"/>
      <c r="J6" s="216"/>
      <c r="K6" s="217" t="str">
        <f>IF(B6=0," ",IF(G6="Yes","Grant",IF($F$4-F6&gt;H6*30,"Fully Depreciated",(E6/H6)*12)))</f>
        <v xml:space="preserve"> </v>
      </c>
      <c r="L6" s="218" t="str">
        <f t="shared" ref="L6" si="0">IF(B6=0," ",IF(K6="Grant",(I6+J6)/D6,IF(C6="Typical",$D$4,IF($F$4-F6&gt;H6*30,(I6+J6)/D6,(K6+I6+J6)/D6))))</f>
        <v xml:space="preserve"> </v>
      </c>
    </row>
    <row r="7" spans="1:12" x14ac:dyDescent="0.35">
      <c r="B7" s="210"/>
      <c r="C7" s="211"/>
      <c r="D7" s="212"/>
      <c r="E7" s="213"/>
      <c r="F7" s="214"/>
      <c r="G7" s="214"/>
      <c r="H7" s="215"/>
      <c r="I7" s="216"/>
      <c r="J7" s="216"/>
      <c r="K7" s="217" t="str">
        <f t="shared" ref="K7:K16" si="1">IF(B7=0," ",IF(G7="Yes","Grant",IF($F$4-F7&gt;H7*30,"Fully Depreciated",(E7/H7)*12)))</f>
        <v xml:space="preserve"> </v>
      </c>
      <c r="L7" s="218" t="str">
        <f>IF(B7=0," ",IF(K7="Grant",(I7+J7)/D7,IF(C7="Typical",$D$4,IF($F$4-F7&gt;H7*30,(I7+J7)/D7,(K7+I7+J7)/D7))))</f>
        <v xml:space="preserve"> </v>
      </c>
    </row>
    <row r="8" spans="1:12" x14ac:dyDescent="0.35">
      <c r="B8" s="210"/>
      <c r="C8" s="211"/>
      <c r="D8" s="212"/>
      <c r="E8" s="213"/>
      <c r="F8" s="214"/>
      <c r="G8" s="214"/>
      <c r="H8" s="215"/>
      <c r="I8" s="216"/>
      <c r="J8" s="216"/>
      <c r="K8" s="217" t="str">
        <f t="shared" si="1"/>
        <v xml:space="preserve"> </v>
      </c>
      <c r="L8" s="218" t="str">
        <f t="shared" ref="L8:L16" si="2">IF(B8=0," ",IF(K8="Grant",(I8+J8)/D8,IF(C8="Typical",$D$4,IF($F$4-F8&gt;H8*30,(I8+J8)/D8,(K8+I8+J8)/D8))))</f>
        <v xml:space="preserve"> </v>
      </c>
    </row>
    <row r="9" spans="1:12" x14ac:dyDescent="0.35">
      <c r="B9" s="210"/>
      <c r="C9" s="211"/>
      <c r="D9" s="212"/>
      <c r="E9" s="213"/>
      <c r="F9" s="214"/>
      <c r="G9" s="214"/>
      <c r="H9" s="215"/>
      <c r="I9" s="216"/>
      <c r="J9" s="216"/>
      <c r="K9" s="217" t="str">
        <f t="shared" si="1"/>
        <v xml:space="preserve"> </v>
      </c>
      <c r="L9" s="218" t="str">
        <f t="shared" si="2"/>
        <v xml:space="preserve"> </v>
      </c>
    </row>
    <row r="10" spans="1:12" x14ac:dyDescent="0.35">
      <c r="B10" s="210"/>
      <c r="C10" s="211"/>
      <c r="D10" s="212"/>
      <c r="E10" s="213"/>
      <c r="F10" s="214"/>
      <c r="G10" s="214"/>
      <c r="H10" s="215"/>
      <c r="I10" s="216"/>
      <c r="J10" s="216"/>
      <c r="K10" s="217" t="str">
        <f t="shared" si="1"/>
        <v xml:space="preserve"> </v>
      </c>
      <c r="L10" s="218" t="str">
        <f t="shared" si="2"/>
        <v xml:space="preserve"> </v>
      </c>
    </row>
    <row r="11" spans="1:12" x14ac:dyDescent="0.35">
      <c r="B11" s="210"/>
      <c r="C11" s="211"/>
      <c r="D11" s="212"/>
      <c r="E11" s="213"/>
      <c r="F11" s="214"/>
      <c r="G11" s="214"/>
      <c r="H11" s="215"/>
      <c r="I11" s="216"/>
      <c r="J11" s="216"/>
      <c r="K11" s="217" t="str">
        <f t="shared" si="1"/>
        <v xml:space="preserve"> </v>
      </c>
      <c r="L11" s="218" t="str">
        <f t="shared" si="2"/>
        <v xml:space="preserve"> </v>
      </c>
    </row>
    <row r="12" spans="1:12" x14ac:dyDescent="0.35">
      <c r="B12" s="210"/>
      <c r="C12" s="211"/>
      <c r="D12" s="212"/>
      <c r="E12" s="213"/>
      <c r="F12" s="214"/>
      <c r="G12" s="214"/>
      <c r="H12" s="215"/>
      <c r="I12" s="216"/>
      <c r="J12" s="216"/>
      <c r="K12" s="217" t="str">
        <f t="shared" si="1"/>
        <v xml:space="preserve"> </v>
      </c>
      <c r="L12" s="218" t="str">
        <f t="shared" si="2"/>
        <v xml:space="preserve"> </v>
      </c>
    </row>
    <row r="13" spans="1:12" x14ac:dyDescent="0.35">
      <c r="B13" s="210"/>
      <c r="C13" s="211"/>
      <c r="D13" s="212"/>
      <c r="E13" s="213"/>
      <c r="F13" s="214"/>
      <c r="G13" s="214"/>
      <c r="H13" s="215"/>
      <c r="I13" s="216"/>
      <c r="J13" s="216"/>
      <c r="K13" s="217" t="str">
        <f t="shared" si="1"/>
        <v xml:space="preserve"> </v>
      </c>
      <c r="L13" s="218" t="str">
        <f t="shared" si="2"/>
        <v xml:space="preserve"> </v>
      </c>
    </row>
    <row r="14" spans="1:12" x14ac:dyDescent="0.35">
      <c r="B14" s="210"/>
      <c r="C14" s="211"/>
      <c r="D14" s="212"/>
      <c r="E14" s="213"/>
      <c r="F14" s="214"/>
      <c r="G14" s="214"/>
      <c r="H14" s="215"/>
      <c r="I14" s="216"/>
      <c r="J14" s="216"/>
      <c r="K14" s="217" t="str">
        <f t="shared" si="1"/>
        <v xml:space="preserve"> </v>
      </c>
      <c r="L14" s="218" t="str">
        <f t="shared" si="2"/>
        <v xml:space="preserve"> </v>
      </c>
    </row>
    <row r="15" spans="1:12" x14ac:dyDescent="0.35">
      <c r="B15" s="210"/>
      <c r="C15" s="211"/>
      <c r="D15" s="212"/>
      <c r="E15" s="213"/>
      <c r="F15" s="214"/>
      <c r="G15" s="214"/>
      <c r="H15" s="215"/>
      <c r="I15" s="216"/>
      <c r="J15" s="216"/>
      <c r="K15" s="217" t="str">
        <f t="shared" si="1"/>
        <v xml:space="preserve"> </v>
      </c>
      <c r="L15" s="218" t="str">
        <f t="shared" si="2"/>
        <v xml:space="preserve"> </v>
      </c>
    </row>
    <row r="16" spans="1:12" ht="15" thickBot="1" x14ac:dyDescent="0.4">
      <c r="B16" s="219"/>
      <c r="C16" s="220"/>
      <c r="D16" s="221"/>
      <c r="E16" s="222"/>
      <c r="F16" s="223"/>
      <c r="G16" s="223"/>
      <c r="H16" s="224"/>
      <c r="I16" s="225"/>
      <c r="J16" s="225"/>
      <c r="K16" s="226" t="str">
        <f t="shared" si="1"/>
        <v xml:space="preserve"> </v>
      </c>
      <c r="L16" s="227" t="str">
        <f t="shared" si="2"/>
        <v xml:space="preserve"> </v>
      </c>
    </row>
    <row r="17" spans="2:4" ht="15" thickTop="1" x14ac:dyDescent="0.35"/>
    <row r="18" spans="2:4" x14ac:dyDescent="0.35">
      <c r="C18" s="14" t="s">
        <v>60</v>
      </c>
      <c r="D18" s="19" t="s">
        <v>61</v>
      </c>
    </row>
    <row r="19" spans="2:4" x14ac:dyDescent="0.35">
      <c r="D19" s="19" t="s">
        <v>92</v>
      </c>
    </row>
    <row r="20" spans="2:4" x14ac:dyDescent="0.35">
      <c r="D20" s="19" t="s">
        <v>91</v>
      </c>
    </row>
    <row r="21" spans="2:4" x14ac:dyDescent="0.35">
      <c r="D21" s="19" t="s">
        <v>352</v>
      </c>
    </row>
    <row r="22" spans="2:4" x14ac:dyDescent="0.35">
      <c r="C22" s="19"/>
      <c r="D22" s="19" t="s">
        <v>93</v>
      </c>
    </row>
    <row r="23" spans="2:4" x14ac:dyDescent="0.35">
      <c r="C23" s="19"/>
      <c r="D23" s="19" t="s">
        <v>81</v>
      </c>
    </row>
    <row r="24" spans="2:4" x14ac:dyDescent="0.35">
      <c r="C24" s="19"/>
    </row>
    <row r="25" spans="2:4" x14ac:dyDescent="0.35">
      <c r="B25" s="33"/>
      <c r="C25" s="19"/>
    </row>
    <row r="31" spans="2:4" x14ac:dyDescent="0.35">
      <c r="B31" s="228" t="s">
        <v>57</v>
      </c>
    </row>
    <row r="32" spans="2:4" x14ac:dyDescent="0.35">
      <c r="B32" s="228" t="s">
        <v>58</v>
      </c>
    </row>
    <row r="33" spans="2:2" x14ac:dyDescent="0.35">
      <c r="B33" s="228"/>
    </row>
    <row r="34" spans="2:2" x14ac:dyDescent="0.35">
      <c r="B34" s="229" t="s">
        <v>368</v>
      </c>
    </row>
    <row r="35" spans="2:2" x14ac:dyDescent="0.35">
      <c r="B35" s="229" t="s">
        <v>369</v>
      </c>
    </row>
  </sheetData>
  <sheetProtection algorithmName="SHA-512" hashValue="RxpsZjR8GqVgppgXXAJfpeCzPP1Og0wuTmEKBPIYPnXrkU7d5S3hRixlyriXi02rZHTeuButRLgUgSN+FwyIsw==" saltValue="txdjozowRP6rDkbhR/Nd1A==" spinCount="100000" sheet="1" objects="1" scenarios="1"/>
  <dataConsolidate/>
  <mergeCells count="1">
    <mergeCell ref="B1:I1"/>
  </mergeCells>
  <conditionalFormatting sqref="B6:J16">
    <cfRule type="cellIs" dxfId="45" priority="1" operator="greaterThan">
      <formula>0</formula>
    </cfRule>
  </conditionalFormatting>
  <conditionalFormatting sqref="D4">
    <cfRule type="cellIs" dxfId="44" priority="13" operator="equal">
      <formula>0</formula>
    </cfRule>
  </conditionalFormatting>
  <conditionalFormatting sqref="D6:K6">
    <cfRule type="expression" dxfId="43" priority="12">
      <formula>$C6="Typical"</formula>
    </cfRule>
  </conditionalFormatting>
  <conditionalFormatting sqref="D7:K7">
    <cfRule type="expression" dxfId="42" priority="11">
      <formula>$C$7="Typical"</formula>
    </cfRule>
  </conditionalFormatting>
  <conditionalFormatting sqref="D8:K8">
    <cfRule type="expression" dxfId="41" priority="2">
      <formula>$C$8="Typical"</formula>
    </cfRule>
  </conditionalFormatting>
  <conditionalFormatting sqref="D9:K9">
    <cfRule type="expression" dxfId="40" priority="10">
      <formula>$C$9="Typical"</formula>
    </cfRule>
  </conditionalFormatting>
  <conditionalFormatting sqref="D10:K10">
    <cfRule type="expression" dxfId="39" priority="9">
      <formula>$C$10="Typical"</formula>
    </cfRule>
  </conditionalFormatting>
  <conditionalFormatting sqref="D11:K11">
    <cfRule type="expression" dxfId="38" priority="8">
      <formula>$C$11="Typical"</formula>
    </cfRule>
  </conditionalFormatting>
  <conditionalFormatting sqref="D12:K12">
    <cfRule type="expression" dxfId="37" priority="7">
      <formula>$C$12="Typical"</formula>
    </cfRule>
  </conditionalFormatting>
  <conditionalFormatting sqref="D13:K13">
    <cfRule type="expression" dxfId="36" priority="6">
      <formula>$C$13="Typical"</formula>
    </cfRule>
  </conditionalFormatting>
  <conditionalFormatting sqref="D14:K14">
    <cfRule type="expression" dxfId="35" priority="5">
      <formula>$C$14="Typical"</formula>
    </cfRule>
  </conditionalFormatting>
  <conditionalFormatting sqref="D15:K15">
    <cfRule type="expression" dxfId="34" priority="4">
      <formula>$C$15="Typical"</formula>
    </cfRule>
  </conditionalFormatting>
  <conditionalFormatting sqref="D16:K16">
    <cfRule type="expression" dxfId="33" priority="3">
      <formula>$C$16="Typical"</formula>
    </cfRule>
  </conditionalFormatting>
  <dataValidations count="2">
    <dataValidation type="list" allowBlank="1" showInputMessage="1" showErrorMessage="1" sqref="G6:G16" xr:uid="{F912711E-9A6C-439E-B3D1-585A51FE5103}">
      <formula1>$B$31:$B$32</formula1>
    </dataValidation>
    <dataValidation type="list" allowBlank="1" showInputMessage="1" showErrorMessage="1" sqref="C6:C16" xr:uid="{76D91B20-7257-40EC-9BA6-5B387DFF4BFB}">
      <formula1>$B$34:$B$35</formula1>
    </dataValidation>
  </dataValidations>
  <hyperlinks>
    <hyperlink ref="C4" r:id="rId1" location="tab--pov-mileage" xr:uid="{9D619D2B-EABE-4B56-99BC-B05A379131A7}"/>
    <hyperlink ref="D18" location="'kt info'!C3" display="Contract Information" xr:uid="{088F21C2-356F-45DB-AC2B-A3F06D157DE7}"/>
    <hyperlink ref="D21" location="Transportation!A1" display="Transportation" xr:uid="{BEDB580E-714B-4FC7-A464-5AEC9D9931CC}"/>
    <hyperlink ref="D23" location="'Price Approval'!A1" display="Price Approval" xr:uid="{E16D37A5-5472-4451-BA1A-68863E9D47E7}"/>
    <hyperlink ref="D22" location="'Summary-pricing'!A1" display="Summary-Pricing" xr:uid="{13E6DC87-DE35-4020-BCF5-3D225009E9CF}"/>
    <hyperlink ref="D19" location="'Pay &amp; Benefits'!A1" display="Wages and Benefits (includes Unemployment and Worker's Compensation" xr:uid="{B9F775FC-A950-4F01-830A-1CB2C717B0A6}"/>
    <hyperlink ref="D20" location="'Overhead &amp; Margin'!A1" display="Overhead &amp; Margin" xr:uid="{9312CFDB-BEB8-4AEA-A83F-8E439CD1929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7E65E-BCA8-4D15-AE9F-FE005DA406F5}">
  <dimension ref="A1:N145"/>
  <sheetViews>
    <sheetView showGridLines="0" showZeros="0" zoomScaleNormal="100" workbookViewId="0">
      <selection activeCell="J2" sqref="J2:M7"/>
    </sheetView>
  </sheetViews>
  <sheetFormatPr defaultRowHeight="14.5" x14ac:dyDescent="0.35"/>
  <cols>
    <col min="2" max="2" width="41.81640625" customWidth="1"/>
    <col min="3" max="3" width="18.81640625" customWidth="1"/>
    <col min="4" max="4" width="17.453125" customWidth="1"/>
    <col min="5" max="5" width="15.54296875" customWidth="1"/>
    <col min="6" max="7" width="23" customWidth="1"/>
    <col min="8" max="8" width="14.81640625" customWidth="1"/>
    <col min="9" max="9" width="17.81640625" customWidth="1"/>
    <col min="10" max="10" width="11.90625" customWidth="1"/>
    <col min="11" max="11" width="13.90625" customWidth="1"/>
    <col min="13" max="13" width="11.36328125" customWidth="1"/>
  </cols>
  <sheetData>
    <row r="1" spans="1:14" ht="30.75" customHeight="1" x14ac:dyDescent="0.35">
      <c r="B1" s="155" t="s">
        <v>346</v>
      </c>
      <c r="C1" s="156"/>
      <c r="D1" s="156"/>
      <c r="E1" s="156"/>
      <c r="F1" s="156"/>
      <c r="G1" s="156"/>
      <c r="H1" s="156"/>
      <c r="I1" s="14"/>
      <c r="J1" s="19"/>
    </row>
    <row r="2" spans="1:14" x14ac:dyDescent="0.35">
      <c r="F2" s="14"/>
      <c r="G2" s="14"/>
      <c r="H2" s="98" t="str">
        <f>'kt info'!$B$12</f>
        <v>Form date: 2/20/26</v>
      </c>
      <c r="J2" s="14" t="s">
        <v>60</v>
      </c>
      <c r="K2" s="19" t="s">
        <v>61</v>
      </c>
    </row>
    <row r="3" spans="1:14" x14ac:dyDescent="0.35">
      <c r="B3" t="s">
        <v>49</v>
      </c>
      <c r="C3" s="185">
        <f>IF('kt info'!C3="Fill in Name of OFC"," ",'kt info'!C3)</f>
        <v>0</v>
      </c>
      <c r="D3" s="186"/>
      <c r="H3" s="19"/>
      <c r="K3" s="19" t="s">
        <v>92</v>
      </c>
    </row>
    <row r="4" spans="1:14" x14ac:dyDescent="0.35">
      <c r="C4" s="23"/>
      <c r="D4" s="23"/>
      <c r="H4" s="19"/>
      <c r="K4" s="19" t="s">
        <v>91</v>
      </c>
    </row>
    <row r="5" spans="1:14" x14ac:dyDescent="0.35">
      <c r="B5" t="s">
        <v>50</v>
      </c>
      <c r="C5" s="185">
        <f>IF('kt info'!C5="Contract Name or Number"," ",'kt info'!C5)</f>
        <v>0</v>
      </c>
      <c r="D5" s="186"/>
      <c r="H5" s="19"/>
      <c r="K5" s="19" t="s">
        <v>352</v>
      </c>
    </row>
    <row r="6" spans="1:14" x14ac:dyDescent="0.35">
      <c r="C6" s="23"/>
      <c r="D6" s="23"/>
      <c r="H6" s="19"/>
      <c r="J6" s="19"/>
      <c r="K6" s="19" t="s">
        <v>93</v>
      </c>
    </row>
    <row r="7" spans="1:14" x14ac:dyDescent="0.35">
      <c r="B7" t="s">
        <v>62</v>
      </c>
      <c r="C7" s="185">
        <f>IF('kt info'!C7="Fill in Public Agency Name"," ",'kt info'!C7)</f>
        <v>0</v>
      </c>
      <c r="D7" s="186"/>
      <c r="H7" s="19"/>
      <c r="J7" s="19"/>
      <c r="K7" s="19" t="s">
        <v>81</v>
      </c>
    </row>
    <row r="8" spans="1:14" x14ac:dyDescent="0.35">
      <c r="H8" s="19"/>
      <c r="J8" s="19"/>
    </row>
    <row r="9" spans="1:14" ht="18.5" x14ac:dyDescent="0.45">
      <c r="A9" s="2" t="s">
        <v>0</v>
      </c>
      <c r="H9" s="19"/>
      <c r="J9" s="19"/>
    </row>
    <row r="10" spans="1:14" x14ac:dyDescent="0.35">
      <c r="H10" s="19"/>
      <c r="J10" s="19"/>
    </row>
    <row r="11" spans="1:14" ht="15" thickBot="1" x14ac:dyDescent="0.4">
      <c r="A11" s="20"/>
      <c r="B11" s="77" t="s">
        <v>67</v>
      </c>
      <c r="C11" s="78" t="s">
        <v>59</v>
      </c>
      <c r="D11" s="107" t="s">
        <v>1</v>
      </c>
      <c r="E11" s="111" t="s">
        <v>320</v>
      </c>
      <c r="F11" s="111" t="s">
        <v>322</v>
      </c>
      <c r="G11" s="111" t="s">
        <v>347</v>
      </c>
      <c r="H11" s="111" t="s">
        <v>42</v>
      </c>
      <c r="I11" s="111" t="s">
        <v>43</v>
      </c>
      <c r="J11" s="111" t="s">
        <v>321</v>
      </c>
      <c r="K11" s="111" t="s">
        <v>323</v>
      </c>
      <c r="L11" s="112" t="s">
        <v>325</v>
      </c>
      <c r="M11" s="112" t="s">
        <v>326</v>
      </c>
      <c r="N11" s="112" t="s">
        <v>324</v>
      </c>
    </row>
    <row r="12" spans="1:14" x14ac:dyDescent="0.35">
      <c r="A12" s="79" t="s">
        <v>331</v>
      </c>
      <c r="B12" s="80" t="str">
        <f>'Pay &amp; Benefits'!B17</f>
        <v>Worker Title</v>
      </c>
      <c r="C12" s="81">
        <f>'Pay &amp; Benefits'!C18</f>
        <v>0</v>
      </c>
      <c r="D12" s="108">
        <f>SUM('Pay &amp; Benefits'!C20:C29)</f>
        <v>0</v>
      </c>
      <c r="E12" s="113">
        <f>WageBeneTable52[[#This Row],[Wage]]*WageBeneTable52[[#This Row],[Benefits %]]</f>
        <v>0</v>
      </c>
      <c r="F12" s="113">
        <f>SUM('Pay &amp; Benefits'!C25:C29)*WageBeneTable52[[#This Row],[Wage]]</f>
        <v>0</v>
      </c>
      <c r="G12" s="113">
        <f>WageBeneTable52[[#This Row],[Wage]]+WageBeneTable52[[#This Row],[Fringe Benefits (PW) $]]</f>
        <v>0</v>
      </c>
      <c r="H12" s="113">
        <f>(WageBeneTable52[[#This Row],[Wage]]+WageBeneTable52[[#This Row],[Benefits $]])*('Overhead &amp; Margin'!$D$10)/(1-'Overhead &amp; Margin'!$D$10)</f>
        <v>0</v>
      </c>
      <c r="I12" s="113">
        <f>(WageBeneTable52[[#This Row],[Wage]]+WageBeneTable52[[#This Row],[Benefits $]]+WageBeneTable52[[#This Row],[Overhead]])*('Overhead &amp; Margin'!$G$10)/(1-'Overhead &amp; Margin'!$G$10)</f>
        <v>0</v>
      </c>
      <c r="J12" s="113">
        <f>WageBeneTable52[[#This Row],[Wage]]+WageBeneTable52[[#This Row],[Benefits $]]+WageBeneTable52[[#This Row],[Overhead]]+WageBeneTable52[[#This Row],[Margin]]</f>
        <v>0</v>
      </c>
      <c r="K12" s="114">
        <f>((WageBeneTable52[[#This Row],[Wage]]+WageBeneTable52[[#This Row],[Benefits $]])*1.5)</f>
        <v>0</v>
      </c>
      <c r="L12" s="114">
        <f>WageBeneTable52[[#This Row],[Over Time Base]]*('Overhead &amp; Margin'!$D$10)/(1-'Overhead &amp; Margin'!$D$10)</f>
        <v>0</v>
      </c>
      <c r="M12" s="114">
        <f>(WageBeneTable52[[#This Row],[Over Time Base]]+WageBeneTable52[[#This Row],[OT OH]])*('Overhead &amp; Margin'!$G$10)/(1-'Overhead &amp; Margin'!$G$10)</f>
        <v>0</v>
      </c>
      <c r="N12" s="114">
        <f>WageBeneTable52[[#This Row],[Over Time Base]]+WageBeneTable52[[#This Row],[OT OH]]+WageBeneTable52[[#This Row],[OT Mar]]</f>
        <v>0</v>
      </c>
    </row>
    <row r="13" spans="1:14" x14ac:dyDescent="0.35">
      <c r="A13" s="79" t="s">
        <v>332</v>
      </c>
      <c r="B13" s="82" t="str">
        <f>'Pay &amp; Benefits'!D17</f>
        <v>Worker Title</v>
      </c>
      <c r="C13" s="83">
        <f>'Pay &amp; Benefits'!E18</f>
        <v>0</v>
      </c>
      <c r="D13" s="109">
        <f>SUM('Pay &amp; Benefits'!E20:E29)</f>
        <v>0</v>
      </c>
      <c r="E13" s="83">
        <f>WageBeneTable52[[#This Row],[Wage]]*WageBeneTable52[[#This Row],[Benefits %]]</f>
        <v>0</v>
      </c>
      <c r="F13" s="83">
        <f>SUM('Pay &amp; Benefits'!E25:E29)*WageBeneTable52[[#This Row],[Wage]]</f>
        <v>0</v>
      </c>
      <c r="G13" s="83">
        <f>WageBeneTable52[[#This Row],[Wage]]+WageBeneTable52[[#This Row],[Fringe Benefits (PW) $]]</f>
        <v>0</v>
      </c>
      <c r="H13" s="83">
        <f>(WageBeneTable52[[#This Row],[Wage]]+WageBeneTable52[[#This Row],[Benefits $]])*('Overhead &amp; Margin'!$D$10)/(1-'Overhead &amp; Margin'!$D$10)</f>
        <v>0</v>
      </c>
      <c r="I13" s="83">
        <f>(WageBeneTable52[[#This Row],[Wage]]+WageBeneTable52[[#This Row],[Benefits $]]+WageBeneTable52[[#This Row],[Overhead]])*('Overhead &amp; Margin'!$G$10)/(1-'Overhead &amp; Margin'!$G$10)</f>
        <v>0</v>
      </c>
      <c r="J13" s="83">
        <f>WageBeneTable52[[#This Row],[Wage]]+WageBeneTable52[[#This Row],[Benefits $]]+WageBeneTable52[[#This Row],[Overhead]]+WageBeneTable52[[#This Row],[Margin]]</f>
        <v>0</v>
      </c>
      <c r="K13" s="115">
        <f>((WageBeneTable52[[#This Row],[Wage]]+WageBeneTable52[[#This Row],[Benefits $]])*1.5)</f>
        <v>0</v>
      </c>
      <c r="L13" s="115">
        <f>WageBeneTable52[[#This Row],[Over Time Base]]*('Overhead &amp; Margin'!$D$10)/(1-'Overhead &amp; Margin'!$D$10)</f>
        <v>0</v>
      </c>
      <c r="M13" s="115">
        <f>(WageBeneTable52[[#This Row],[Over Time Base]]+WageBeneTable52[[#This Row],[OT OH]])*('Overhead &amp; Margin'!$G$10)/(1-'Overhead &amp; Margin'!$G$10)</f>
        <v>0</v>
      </c>
      <c r="N13" s="115">
        <f>WageBeneTable52[[#This Row],[Over Time Base]]+WageBeneTable52[[#This Row],[OT OH]]+WageBeneTable52[[#This Row],[OT Mar]]</f>
        <v>0</v>
      </c>
    </row>
    <row r="14" spans="1:14" x14ac:dyDescent="0.35">
      <c r="A14" s="79" t="s">
        <v>333</v>
      </c>
      <c r="B14" s="82" t="str">
        <f>'Pay &amp; Benefits'!F17</f>
        <v>Worker Title</v>
      </c>
      <c r="C14" s="83">
        <f>'Pay &amp; Benefits'!G18</f>
        <v>0</v>
      </c>
      <c r="D14" s="109">
        <f>SUM('Pay &amp; Benefits'!G20:G29)</f>
        <v>0</v>
      </c>
      <c r="E14" s="83">
        <f>WageBeneTable52[[#This Row],[Wage]]*WageBeneTable52[[#This Row],[Benefits %]]</f>
        <v>0</v>
      </c>
      <c r="F14" s="83">
        <f>SUM('Pay &amp; Benefits'!G25:G29)*WageBeneTable52[[#This Row],[Wage]]</f>
        <v>0</v>
      </c>
      <c r="G14" s="83">
        <f>WageBeneTable52[[#This Row],[Wage]]+WageBeneTable52[[#This Row],[Fringe Benefits (PW) $]]</f>
        <v>0</v>
      </c>
      <c r="H14" s="83">
        <f>(WageBeneTable52[[#This Row],[Wage]]+WageBeneTable52[[#This Row],[Benefits $]])*('Overhead &amp; Margin'!$D$10)/(1-'Overhead &amp; Margin'!$D$10)</f>
        <v>0</v>
      </c>
      <c r="I14" s="83">
        <f>(WageBeneTable52[[#This Row],[Wage]]+WageBeneTable52[[#This Row],[Benefits $]]+WageBeneTable52[[#This Row],[Overhead]])*('Overhead &amp; Margin'!$G$10)/(1-'Overhead &amp; Margin'!$G$10)</f>
        <v>0</v>
      </c>
      <c r="J14" s="83">
        <f>WageBeneTable52[[#This Row],[Wage]]+WageBeneTable52[[#This Row],[Benefits $]]+WageBeneTable52[[#This Row],[Overhead]]+WageBeneTable52[[#This Row],[Margin]]</f>
        <v>0</v>
      </c>
      <c r="K14" s="115">
        <f>((WageBeneTable52[[#This Row],[Wage]]+WageBeneTable52[[#This Row],[Benefits $]])*1.5)</f>
        <v>0</v>
      </c>
      <c r="L14" s="115">
        <f>WageBeneTable52[[#This Row],[Over Time Base]]*('Overhead &amp; Margin'!$D$10)/(1-'Overhead &amp; Margin'!$D$10)</f>
        <v>0</v>
      </c>
      <c r="M14" s="115">
        <f>(WageBeneTable52[[#This Row],[Over Time Base]]+WageBeneTable52[[#This Row],[OT OH]])*('Overhead &amp; Margin'!$G$10)/(1-'Overhead &amp; Margin'!$G$10)</f>
        <v>0</v>
      </c>
      <c r="N14" s="115">
        <f>WageBeneTable52[[#This Row],[Over Time Base]]+WageBeneTable52[[#This Row],[OT OH]]+WageBeneTable52[[#This Row],[OT Mar]]</f>
        <v>0</v>
      </c>
    </row>
    <row r="15" spans="1:14" x14ac:dyDescent="0.35">
      <c r="A15" s="79" t="s">
        <v>334</v>
      </c>
      <c r="B15" s="82" t="str">
        <f>'Pay &amp; Benefits'!H17</f>
        <v>Worker Title</v>
      </c>
      <c r="C15" s="83">
        <f>'Pay &amp; Benefits'!I18</f>
        <v>0</v>
      </c>
      <c r="D15" s="109">
        <f>SUM('Pay &amp; Benefits'!I20:I29)</f>
        <v>0</v>
      </c>
      <c r="E15" s="83">
        <f>WageBeneTable52[[#This Row],[Wage]]*WageBeneTable52[[#This Row],[Benefits %]]</f>
        <v>0</v>
      </c>
      <c r="F15" s="83">
        <f>SUM('Pay &amp; Benefits'!I25:I29)*WageBeneTable52[[#This Row],[Wage]]</f>
        <v>0</v>
      </c>
      <c r="G15" s="83">
        <f>WageBeneTable52[[#This Row],[Wage]]+WageBeneTable52[[#This Row],[Fringe Benefits (PW) $]]</f>
        <v>0</v>
      </c>
      <c r="H15" s="83">
        <f>(WageBeneTable52[[#This Row],[Wage]]+WageBeneTable52[[#This Row],[Benefits $]])*('Overhead &amp; Margin'!$D$10)/(1-'Overhead &amp; Margin'!$D$10)</f>
        <v>0</v>
      </c>
      <c r="I15" s="83">
        <f>(WageBeneTable52[[#This Row],[Wage]]+WageBeneTable52[[#This Row],[Benefits $]]+WageBeneTable52[[#This Row],[Overhead]])*('Overhead &amp; Margin'!$G$10)/(1-'Overhead &amp; Margin'!$G$10)</f>
        <v>0</v>
      </c>
      <c r="J15" s="83">
        <f>WageBeneTable52[[#This Row],[Wage]]+WageBeneTable52[[#This Row],[Benefits $]]+WageBeneTable52[[#This Row],[Overhead]]+WageBeneTable52[[#This Row],[Margin]]</f>
        <v>0</v>
      </c>
      <c r="K15" s="115">
        <f>((WageBeneTable52[[#This Row],[Wage]]+WageBeneTable52[[#This Row],[Benefits $]])*1.5)</f>
        <v>0</v>
      </c>
      <c r="L15" s="115">
        <f>WageBeneTable52[[#This Row],[Over Time Base]]*('Overhead &amp; Margin'!$D$10)/(1-'Overhead &amp; Margin'!$D$10)</f>
        <v>0</v>
      </c>
      <c r="M15" s="115">
        <f>(WageBeneTable52[[#This Row],[Over Time Base]]+WageBeneTable52[[#This Row],[OT OH]])*('Overhead &amp; Margin'!$G$10)/(1-'Overhead &amp; Margin'!$G$10)</f>
        <v>0</v>
      </c>
      <c r="N15" s="115">
        <f>WageBeneTable52[[#This Row],[Over Time Base]]+WageBeneTable52[[#This Row],[OT OH]]+WageBeneTable52[[#This Row],[OT Mar]]</f>
        <v>0</v>
      </c>
    </row>
    <row r="16" spans="1:14" x14ac:dyDescent="0.35">
      <c r="A16" s="79" t="s">
        <v>335</v>
      </c>
      <c r="B16" s="82" t="str">
        <f>'Pay &amp; Benefits'!J17</f>
        <v>Worker Title</v>
      </c>
      <c r="C16" s="83">
        <f>'Pay &amp; Benefits'!K18</f>
        <v>0</v>
      </c>
      <c r="D16" s="109">
        <f>SUM('Pay &amp; Benefits'!K20:K29)</f>
        <v>0</v>
      </c>
      <c r="E16" s="83">
        <f>WageBeneTable52[[#This Row],[Wage]]*WageBeneTable52[[#This Row],[Benefits %]]</f>
        <v>0</v>
      </c>
      <c r="F16" s="83">
        <f>SUM('Pay &amp; Benefits'!K25:K29)*WageBeneTable52[[#This Row],[Wage]]</f>
        <v>0</v>
      </c>
      <c r="G16" s="83">
        <f>WageBeneTable52[[#This Row],[Wage]]+WageBeneTable52[[#This Row],[Fringe Benefits (PW) $]]</f>
        <v>0</v>
      </c>
      <c r="H16" s="83">
        <f>(WageBeneTable52[[#This Row],[Wage]]+WageBeneTable52[[#This Row],[Benefits $]])*('Overhead &amp; Margin'!$D$10)/(1-'Overhead &amp; Margin'!$D$10)</f>
        <v>0</v>
      </c>
      <c r="I16" s="83">
        <f>(WageBeneTable52[[#This Row],[Wage]]+WageBeneTable52[[#This Row],[Benefits $]]+WageBeneTable52[[#This Row],[Overhead]])*('Overhead &amp; Margin'!$G$10)/(1-'Overhead &amp; Margin'!$G$10)</f>
        <v>0</v>
      </c>
      <c r="J16" s="83">
        <f>WageBeneTable52[[#This Row],[Wage]]+WageBeneTable52[[#This Row],[Benefits $]]+WageBeneTable52[[#This Row],[Overhead]]+WageBeneTable52[[#This Row],[Margin]]</f>
        <v>0</v>
      </c>
      <c r="K16" s="115">
        <f>((WageBeneTable52[[#This Row],[Wage]]+WageBeneTable52[[#This Row],[Benefits $]])*1.5)</f>
        <v>0</v>
      </c>
      <c r="L16" s="115">
        <f>WageBeneTable52[[#This Row],[Over Time Base]]*('Overhead &amp; Margin'!$D$10)/(1-'Overhead &amp; Margin'!$D$10)</f>
        <v>0</v>
      </c>
      <c r="M16" s="115">
        <f>(WageBeneTable52[[#This Row],[Over Time Base]]+WageBeneTable52[[#This Row],[OT OH]])*('Overhead &amp; Margin'!$G$10)/(1-'Overhead &amp; Margin'!$G$10)</f>
        <v>0</v>
      </c>
      <c r="N16" s="115">
        <f>WageBeneTable52[[#This Row],[Over Time Base]]+WageBeneTable52[[#This Row],[OT OH]]+WageBeneTable52[[#This Row],[OT Mar]]</f>
        <v>0</v>
      </c>
    </row>
    <row r="17" spans="1:14" x14ac:dyDescent="0.35">
      <c r="A17" s="79" t="s">
        <v>336</v>
      </c>
      <c r="B17" s="82" t="str">
        <f>'Pay &amp; Benefits'!B33</f>
        <v>Worker Title</v>
      </c>
      <c r="C17" s="83">
        <f>'Pay &amp; Benefits'!C34</f>
        <v>0</v>
      </c>
      <c r="D17" s="109">
        <f>SUM('Pay &amp; Benefits'!C36:C45)</f>
        <v>0</v>
      </c>
      <c r="E17" s="83">
        <f>WageBeneTable52[[#This Row],[Wage]]*WageBeneTable52[[#This Row],[Benefits %]]</f>
        <v>0</v>
      </c>
      <c r="F17" s="83">
        <f>SUM('Pay &amp; Benefits'!C41:C45)*WageBeneTable52[[#This Row],[Wage]]</f>
        <v>0</v>
      </c>
      <c r="G17" s="83">
        <f>WageBeneTable52[[#This Row],[Wage]]+WageBeneTable52[[#This Row],[Fringe Benefits (PW) $]]</f>
        <v>0</v>
      </c>
      <c r="H17" s="83">
        <f>(WageBeneTable52[[#This Row],[Wage]]+WageBeneTable52[[#This Row],[Benefits $]])*('Overhead &amp; Margin'!$D$10)/(1-'Overhead &amp; Margin'!$D$10)</f>
        <v>0</v>
      </c>
      <c r="I17" s="83">
        <f>(WageBeneTable52[[#This Row],[Wage]]+WageBeneTable52[[#This Row],[Benefits $]]+WageBeneTable52[[#This Row],[Overhead]])*('Overhead &amp; Margin'!$G$10)/(1-'Overhead &amp; Margin'!$G$10)</f>
        <v>0</v>
      </c>
      <c r="J17" s="83">
        <f>WageBeneTable52[[#This Row],[Wage]]+WageBeneTable52[[#This Row],[Benefits $]]+WageBeneTable52[[#This Row],[Overhead]]+WageBeneTable52[[#This Row],[Margin]]</f>
        <v>0</v>
      </c>
      <c r="K17" s="115">
        <f>((WageBeneTable52[[#This Row],[Wage]]+WageBeneTable52[[#This Row],[Benefits $]])*1.5)</f>
        <v>0</v>
      </c>
      <c r="L17" s="115">
        <f>WageBeneTable52[[#This Row],[Over Time Base]]*('Overhead &amp; Margin'!$D$10)/(1-'Overhead &amp; Margin'!$D$10)</f>
        <v>0</v>
      </c>
      <c r="M17" s="115">
        <f>(WageBeneTable52[[#This Row],[Over Time Base]]+WageBeneTable52[[#This Row],[OT OH]])*('Overhead &amp; Margin'!$G$10)/(1-'Overhead &amp; Margin'!$G$10)</f>
        <v>0</v>
      </c>
      <c r="N17" s="115">
        <f>WageBeneTable52[[#This Row],[Over Time Base]]+WageBeneTable52[[#This Row],[OT OH]]+WageBeneTable52[[#This Row],[OT Mar]]</f>
        <v>0</v>
      </c>
    </row>
    <row r="18" spans="1:14" x14ac:dyDescent="0.35">
      <c r="A18" s="79" t="s">
        <v>337</v>
      </c>
      <c r="B18" s="82" t="str">
        <f>'Pay &amp; Benefits'!D33</f>
        <v>Worker Title</v>
      </c>
      <c r="C18" s="83">
        <f>'Pay &amp; Benefits'!E34</f>
        <v>0</v>
      </c>
      <c r="D18" s="109">
        <f>SUM('Pay &amp; Benefits'!E36:E45)</f>
        <v>0</v>
      </c>
      <c r="E18" s="83">
        <f>WageBeneTable52[[#This Row],[Wage]]*WageBeneTable52[[#This Row],[Benefits %]]</f>
        <v>0</v>
      </c>
      <c r="F18" s="83">
        <f>SUM('Pay &amp; Benefits'!E41:E45)*WageBeneTable52[[#This Row],[Wage]]</f>
        <v>0</v>
      </c>
      <c r="G18" s="83">
        <f>WageBeneTable52[[#This Row],[Wage]]+WageBeneTable52[[#This Row],[Fringe Benefits (PW) $]]</f>
        <v>0</v>
      </c>
      <c r="H18" s="83">
        <f>(WageBeneTable52[[#This Row],[Wage]]+WageBeneTable52[[#This Row],[Benefits $]])*('Overhead &amp; Margin'!$D$10)/(1-'Overhead &amp; Margin'!$D$10)</f>
        <v>0</v>
      </c>
      <c r="I18" s="83">
        <f>(WageBeneTable52[[#This Row],[Wage]]+WageBeneTable52[[#This Row],[Benefits $]]+WageBeneTable52[[#This Row],[Overhead]])*('Overhead &amp; Margin'!$G$10)/(1-'Overhead &amp; Margin'!$G$10)</f>
        <v>0</v>
      </c>
      <c r="J18" s="83">
        <f>WageBeneTable52[[#This Row],[Wage]]+WageBeneTable52[[#This Row],[Benefits $]]+WageBeneTable52[[#This Row],[Overhead]]+WageBeneTable52[[#This Row],[Margin]]</f>
        <v>0</v>
      </c>
      <c r="K18" s="115">
        <f>((WageBeneTable52[[#This Row],[Wage]]+WageBeneTable52[[#This Row],[Benefits $]])*1.5)</f>
        <v>0</v>
      </c>
      <c r="L18" s="115">
        <f>WageBeneTable52[[#This Row],[Over Time Base]]*('Overhead &amp; Margin'!$D$10)/(1-'Overhead &amp; Margin'!$D$10)</f>
        <v>0</v>
      </c>
      <c r="M18" s="115">
        <f>(WageBeneTable52[[#This Row],[Over Time Base]]+WageBeneTable52[[#This Row],[OT OH]])*('Overhead &amp; Margin'!$G$10)/(1-'Overhead &amp; Margin'!$G$10)</f>
        <v>0</v>
      </c>
      <c r="N18" s="115">
        <f>WageBeneTable52[[#This Row],[Over Time Base]]+WageBeneTable52[[#This Row],[OT OH]]+WageBeneTable52[[#This Row],[OT Mar]]</f>
        <v>0</v>
      </c>
    </row>
    <row r="19" spans="1:14" x14ac:dyDescent="0.35">
      <c r="A19" s="79" t="s">
        <v>338</v>
      </c>
      <c r="B19" s="82" t="str">
        <f>'Pay &amp; Benefits'!F33</f>
        <v>Worker Title</v>
      </c>
      <c r="C19" s="83">
        <f>'Pay &amp; Benefits'!G34</f>
        <v>0</v>
      </c>
      <c r="D19" s="109">
        <f>SUM('Pay &amp; Benefits'!G36:G45)</f>
        <v>0</v>
      </c>
      <c r="E19" s="83">
        <f>WageBeneTable52[[#This Row],[Wage]]*WageBeneTable52[[#This Row],[Benefits %]]</f>
        <v>0</v>
      </c>
      <c r="F19" s="83">
        <f>SUM('Pay &amp; Benefits'!G41:G45)*WageBeneTable52[[#This Row],[Wage]]</f>
        <v>0</v>
      </c>
      <c r="G19" s="83">
        <f>WageBeneTable52[[#This Row],[Wage]]+WageBeneTable52[[#This Row],[Fringe Benefits (PW) $]]</f>
        <v>0</v>
      </c>
      <c r="H19" s="83">
        <f>(WageBeneTable52[[#This Row],[Wage]]+WageBeneTable52[[#This Row],[Benefits $]])*('Overhead &amp; Margin'!$D$10)/(1-'Overhead &amp; Margin'!$D$10)</f>
        <v>0</v>
      </c>
      <c r="I19" s="83">
        <f>(WageBeneTable52[[#This Row],[Wage]]+WageBeneTable52[[#This Row],[Benefits $]]+WageBeneTable52[[#This Row],[Overhead]])*('Overhead &amp; Margin'!$G$10)/(1-'Overhead &amp; Margin'!$G$10)</f>
        <v>0</v>
      </c>
      <c r="J19" s="83">
        <f>WageBeneTable52[[#This Row],[Wage]]+WageBeneTable52[[#This Row],[Benefits $]]+WageBeneTable52[[#This Row],[Overhead]]+WageBeneTable52[[#This Row],[Margin]]</f>
        <v>0</v>
      </c>
      <c r="K19" s="115">
        <f>((WageBeneTable52[[#This Row],[Wage]]+WageBeneTable52[[#This Row],[Benefits $]])*1.5)</f>
        <v>0</v>
      </c>
      <c r="L19" s="115">
        <f>WageBeneTable52[[#This Row],[Over Time Base]]*('Overhead &amp; Margin'!$D$10)/(1-'Overhead &amp; Margin'!$D$10)</f>
        <v>0</v>
      </c>
      <c r="M19" s="115">
        <f>(WageBeneTable52[[#This Row],[Over Time Base]]+WageBeneTable52[[#This Row],[OT OH]])*('Overhead &amp; Margin'!$G$10)/(1-'Overhead &amp; Margin'!$G$10)</f>
        <v>0</v>
      </c>
      <c r="N19" s="115">
        <f>WageBeneTable52[[#This Row],[Over Time Base]]+WageBeneTable52[[#This Row],[OT OH]]+WageBeneTable52[[#This Row],[OT Mar]]</f>
        <v>0</v>
      </c>
    </row>
    <row r="20" spans="1:14" x14ac:dyDescent="0.35">
      <c r="A20" s="79" t="s">
        <v>339</v>
      </c>
      <c r="B20" s="82" t="str">
        <f>'Pay &amp; Benefits'!H33</f>
        <v>Worker Title</v>
      </c>
      <c r="C20" s="83">
        <f>'Pay &amp; Benefits'!I34</f>
        <v>0</v>
      </c>
      <c r="D20" s="109">
        <f>SUM('Pay &amp; Benefits'!I36:I45)</f>
        <v>0</v>
      </c>
      <c r="E20" s="83">
        <f>WageBeneTable52[[#This Row],[Wage]]*WageBeneTable52[[#This Row],[Benefits %]]</f>
        <v>0</v>
      </c>
      <c r="F20" s="83">
        <f>SUM('Pay &amp; Benefits'!I41:I45)*WageBeneTable52[[#This Row],[Wage]]</f>
        <v>0</v>
      </c>
      <c r="G20" s="83">
        <f>WageBeneTable52[[#This Row],[Wage]]+WageBeneTable52[[#This Row],[Fringe Benefits (PW) $]]</f>
        <v>0</v>
      </c>
      <c r="H20" s="83">
        <f>(WageBeneTable52[[#This Row],[Wage]]+WageBeneTable52[[#This Row],[Benefits $]])*('Overhead &amp; Margin'!$D$10)/(1-'Overhead &amp; Margin'!$D$10)</f>
        <v>0</v>
      </c>
      <c r="I20" s="83">
        <f>(WageBeneTable52[[#This Row],[Wage]]+WageBeneTable52[[#This Row],[Benefits $]]+WageBeneTable52[[#This Row],[Overhead]])*('Overhead &amp; Margin'!$G$10)/(1-'Overhead &amp; Margin'!$G$10)</f>
        <v>0</v>
      </c>
      <c r="J20" s="83">
        <f>WageBeneTable52[[#This Row],[Wage]]+WageBeneTable52[[#This Row],[Benefits $]]+WageBeneTable52[[#This Row],[Overhead]]+WageBeneTable52[[#This Row],[Margin]]</f>
        <v>0</v>
      </c>
      <c r="K20" s="115">
        <f>((WageBeneTable52[[#This Row],[Wage]]+WageBeneTable52[[#This Row],[Benefits $]])*1.5)</f>
        <v>0</v>
      </c>
      <c r="L20" s="115">
        <f>WageBeneTable52[[#This Row],[Over Time Base]]*('Overhead &amp; Margin'!$D$10)/(1-'Overhead &amp; Margin'!$D$10)</f>
        <v>0</v>
      </c>
      <c r="M20" s="115">
        <f>(WageBeneTable52[[#This Row],[Over Time Base]]+WageBeneTable52[[#This Row],[OT OH]])*('Overhead &amp; Margin'!$G$10)/(1-'Overhead &amp; Margin'!$G$10)</f>
        <v>0</v>
      </c>
      <c r="N20" s="115">
        <f>WageBeneTable52[[#This Row],[Over Time Base]]+WageBeneTable52[[#This Row],[OT OH]]+WageBeneTable52[[#This Row],[OT Mar]]</f>
        <v>0</v>
      </c>
    </row>
    <row r="21" spans="1:14" x14ac:dyDescent="0.35">
      <c r="A21" s="79" t="s">
        <v>340</v>
      </c>
      <c r="B21" s="84" t="str">
        <f>'Pay &amp; Benefits'!J33</f>
        <v>Worker Title</v>
      </c>
      <c r="C21" s="85">
        <f>'Pay &amp; Benefits'!K34</f>
        <v>0</v>
      </c>
      <c r="D21" s="110">
        <f>SUM('Pay &amp; Benefits'!K36:K45)</f>
        <v>0</v>
      </c>
      <c r="E21" s="83">
        <f>WageBeneTable52[[#This Row],[Wage]]*WageBeneTable52[[#This Row],[Benefits %]]</f>
        <v>0</v>
      </c>
      <c r="F21" s="83">
        <f>SUM('Pay &amp; Benefits'!K41:K45)*WageBeneTable52[[#This Row],[Wage]]</f>
        <v>0</v>
      </c>
      <c r="G21" s="83">
        <f>WageBeneTable52[[#This Row],[Wage]]+WageBeneTable52[[#This Row],[Fringe Benefits (PW) $]]</f>
        <v>0</v>
      </c>
      <c r="H21" s="83">
        <f>(WageBeneTable52[[#This Row],[Wage]]+WageBeneTable52[[#This Row],[Benefits $]])*('Overhead &amp; Margin'!$D$10)/(1-'Overhead &amp; Margin'!$D$10)</f>
        <v>0</v>
      </c>
      <c r="I21" s="83">
        <f>(WageBeneTable52[[#This Row],[Wage]]+WageBeneTable52[[#This Row],[Benefits $]]+WageBeneTable52[[#This Row],[Overhead]])*('Overhead &amp; Margin'!$G$10)/(1-'Overhead &amp; Margin'!$G$10)</f>
        <v>0</v>
      </c>
      <c r="J21" s="83">
        <f>WageBeneTable52[[#This Row],[Wage]]+WageBeneTable52[[#This Row],[Benefits $]]+WageBeneTable52[[#This Row],[Overhead]]+WageBeneTable52[[#This Row],[Margin]]</f>
        <v>0</v>
      </c>
      <c r="K21" s="115">
        <f>((WageBeneTable52[[#This Row],[Wage]]+WageBeneTable52[[#This Row],[Benefits $]])*1.5)</f>
        <v>0</v>
      </c>
      <c r="L21" s="115">
        <f>WageBeneTable52[[#This Row],[Over Time Base]]*('Overhead &amp; Margin'!$D$10)/(1-'Overhead &amp; Margin'!$D$10)</f>
        <v>0</v>
      </c>
      <c r="M21" s="115">
        <f>(WageBeneTable52[[#This Row],[Over Time Base]]+WageBeneTable52[[#This Row],[OT OH]])*('Overhead &amp; Margin'!$G$10)/(1-'Overhead &amp; Margin'!$G$10)</f>
        <v>0</v>
      </c>
      <c r="N21" s="115">
        <f>WageBeneTable52[[#This Row],[Over Time Base]]+WageBeneTable52[[#This Row],[OT OH]]+WageBeneTable52[[#This Row],[OT Mar]]</f>
        <v>0</v>
      </c>
    </row>
    <row r="22" spans="1:14" x14ac:dyDescent="0.35">
      <c r="A22" s="79" t="s">
        <v>341</v>
      </c>
      <c r="B22" s="82" t="str">
        <f>'Pay &amp; Benefits'!B49</f>
        <v>Worker Title</v>
      </c>
      <c r="C22" s="83">
        <f>'Pay &amp; Benefits'!C50</f>
        <v>0</v>
      </c>
      <c r="D22" s="109">
        <f>SUM('Pay &amp; Benefits'!C52:C61)</f>
        <v>0</v>
      </c>
      <c r="E22" s="83">
        <f>WageBeneTable52[[#This Row],[Wage]]*WageBeneTable52[[#This Row],[Benefits %]]</f>
        <v>0</v>
      </c>
      <c r="F22" s="83">
        <f>SUM('Pay &amp; Benefits'!C57:C61)*WageBeneTable52[[#This Row],[Wage]]</f>
        <v>0</v>
      </c>
      <c r="G22" s="83">
        <f>WageBeneTable52[[#This Row],[Wage]]+WageBeneTable52[[#This Row],[Fringe Benefits (PW) $]]</f>
        <v>0</v>
      </c>
      <c r="H22" s="83">
        <f>(WageBeneTable52[[#This Row],[Wage]]+WageBeneTable52[[#This Row],[Benefits $]])*('Overhead &amp; Margin'!$D$10)/(1-'Overhead &amp; Margin'!$D$10)</f>
        <v>0</v>
      </c>
      <c r="I22" s="83">
        <f>(WageBeneTable52[[#This Row],[Wage]]+WageBeneTable52[[#This Row],[Benefits $]]+WageBeneTable52[[#This Row],[Overhead]])*('Overhead &amp; Margin'!$G$10)/(1-'Overhead &amp; Margin'!$G$10)</f>
        <v>0</v>
      </c>
      <c r="J22" s="83">
        <f>WageBeneTable52[[#This Row],[Wage]]+WageBeneTable52[[#This Row],[Benefits $]]+WageBeneTable52[[#This Row],[Overhead]]+WageBeneTable52[[#This Row],[Margin]]</f>
        <v>0</v>
      </c>
      <c r="K22" s="115">
        <f>((WageBeneTable52[[#This Row],[Wage]]+WageBeneTable52[[#This Row],[Benefits $]])*1.5)</f>
        <v>0</v>
      </c>
      <c r="L22" s="115">
        <f>WageBeneTable52[[#This Row],[Over Time Base]]*('Overhead &amp; Margin'!$D$10)/(1-'Overhead &amp; Margin'!$D$10)</f>
        <v>0</v>
      </c>
      <c r="M22" s="115">
        <f>(WageBeneTable52[[#This Row],[Over Time Base]]+WageBeneTable52[[#This Row],[OT OH]])*('Overhead &amp; Margin'!$G$10)/(1-'Overhead &amp; Margin'!$G$10)</f>
        <v>0</v>
      </c>
      <c r="N22" s="115">
        <f>WageBeneTable52[[#This Row],[Over Time Base]]+WageBeneTable52[[#This Row],[OT OH]]+WageBeneTable52[[#This Row],[OT Mar]]</f>
        <v>0</v>
      </c>
    </row>
    <row r="23" spans="1:14" x14ac:dyDescent="0.35">
      <c r="A23" s="79" t="s">
        <v>342</v>
      </c>
      <c r="B23" s="82" t="str">
        <f>'Pay &amp; Benefits'!D49</f>
        <v>Worker Title</v>
      </c>
      <c r="C23" s="83">
        <f>'Pay &amp; Benefits'!E50</f>
        <v>0</v>
      </c>
      <c r="D23" s="109">
        <f>SUM('Pay &amp; Benefits'!E52:E61)</f>
        <v>0</v>
      </c>
      <c r="E23" s="83">
        <f>WageBeneTable52[[#This Row],[Wage]]*WageBeneTable52[[#This Row],[Benefits %]]</f>
        <v>0</v>
      </c>
      <c r="F23" s="83">
        <f>SUM('Pay &amp; Benefits'!E57:E61)*WageBeneTable52[[#This Row],[Wage]]</f>
        <v>0</v>
      </c>
      <c r="G23" s="83">
        <f>WageBeneTable52[[#This Row],[Wage]]+WageBeneTable52[[#This Row],[Fringe Benefits (PW) $]]</f>
        <v>0</v>
      </c>
      <c r="H23" s="83">
        <f>(WageBeneTable52[[#This Row],[Wage]]+WageBeneTable52[[#This Row],[Benefits $]])*('Overhead &amp; Margin'!$D$10)/(1-'Overhead &amp; Margin'!$D$10)</f>
        <v>0</v>
      </c>
      <c r="I23" s="83">
        <f>(WageBeneTable52[[#This Row],[Wage]]+WageBeneTable52[[#This Row],[Benefits $]]+WageBeneTable52[[#This Row],[Overhead]])*('Overhead &amp; Margin'!$G$10)/(1-'Overhead &amp; Margin'!$G$10)</f>
        <v>0</v>
      </c>
      <c r="J23" s="83">
        <f>WageBeneTable52[[#This Row],[Wage]]+WageBeneTable52[[#This Row],[Benefits $]]+WageBeneTable52[[#This Row],[Overhead]]+WageBeneTable52[[#This Row],[Margin]]</f>
        <v>0</v>
      </c>
      <c r="K23" s="115">
        <f>((WageBeneTable52[[#This Row],[Wage]]+WageBeneTable52[[#This Row],[Benefits $]])*1.5)</f>
        <v>0</v>
      </c>
      <c r="L23" s="115">
        <f>WageBeneTable52[[#This Row],[Over Time Base]]*('Overhead &amp; Margin'!$D$10)/(1-'Overhead &amp; Margin'!$D$10)</f>
        <v>0</v>
      </c>
      <c r="M23" s="115">
        <f>(WageBeneTable52[[#This Row],[Over Time Base]]+WageBeneTable52[[#This Row],[OT OH]])*('Overhead &amp; Margin'!$G$10)/(1-'Overhead &amp; Margin'!$G$10)</f>
        <v>0</v>
      </c>
      <c r="N23" s="115">
        <f>WageBeneTable52[[#This Row],[Over Time Base]]+WageBeneTable52[[#This Row],[OT OH]]+WageBeneTable52[[#This Row],[OT Mar]]</f>
        <v>0</v>
      </c>
    </row>
    <row r="24" spans="1:14" x14ac:dyDescent="0.35">
      <c r="A24" s="79" t="s">
        <v>343</v>
      </c>
      <c r="B24" s="82" t="str">
        <f>'Pay &amp; Benefits'!F49</f>
        <v>Worker Title</v>
      </c>
      <c r="C24" s="83">
        <f>'Pay &amp; Benefits'!G50</f>
        <v>0</v>
      </c>
      <c r="D24" s="109">
        <f>SUM('Pay &amp; Benefits'!G52:G61)</f>
        <v>0</v>
      </c>
      <c r="E24" s="83">
        <f>WageBeneTable52[[#This Row],[Wage]]*WageBeneTable52[[#This Row],[Benefits %]]</f>
        <v>0</v>
      </c>
      <c r="F24" s="83">
        <f>SUM('Pay &amp; Benefits'!G57:G61)*WageBeneTable52[[#This Row],[Wage]]</f>
        <v>0</v>
      </c>
      <c r="G24" s="83">
        <f>WageBeneTable52[[#This Row],[Wage]]+WageBeneTable52[[#This Row],[Fringe Benefits (PW) $]]</f>
        <v>0</v>
      </c>
      <c r="H24" s="83">
        <f>(WageBeneTable52[[#This Row],[Wage]]+WageBeneTable52[[#This Row],[Benefits $]])*('Overhead &amp; Margin'!$D$10)/(1-'Overhead &amp; Margin'!$D$10)</f>
        <v>0</v>
      </c>
      <c r="I24" s="83">
        <f>(WageBeneTable52[[#This Row],[Wage]]+WageBeneTable52[[#This Row],[Benefits $]]+WageBeneTable52[[#This Row],[Overhead]])*('Overhead &amp; Margin'!$G$10)/(1-'Overhead &amp; Margin'!$G$10)</f>
        <v>0</v>
      </c>
      <c r="J24" s="83">
        <f>WageBeneTable52[[#This Row],[Wage]]+WageBeneTable52[[#This Row],[Benefits $]]+WageBeneTable52[[#This Row],[Overhead]]+WageBeneTable52[[#This Row],[Margin]]</f>
        <v>0</v>
      </c>
      <c r="K24" s="115">
        <f>((WageBeneTable52[[#This Row],[Wage]]+WageBeneTable52[[#This Row],[Benefits $]])*1.5)</f>
        <v>0</v>
      </c>
      <c r="L24" s="115">
        <f>WageBeneTable52[[#This Row],[Over Time Base]]*('Overhead &amp; Margin'!$D$10)/(1-'Overhead &amp; Margin'!$D$10)</f>
        <v>0</v>
      </c>
      <c r="M24" s="115">
        <f>(WageBeneTable52[[#This Row],[Over Time Base]]+WageBeneTable52[[#This Row],[OT OH]])*('Overhead &amp; Margin'!$G$10)/(1-'Overhead &amp; Margin'!$G$10)</f>
        <v>0</v>
      </c>
      <c r="N24" s="115">
        <f>WageBeneTable52[[#This Row],[Over Time Base]]+WageBeneTable52[[#This Row],[OT OH]]+WageBeneTable52[[#This Row],[OT Mar]]</f>
        <v>0</v>
      </c>
    </row>
    <row r="25" spans="1:14" x14ac:dyDescent="0.35">
      <c r="A25" s="79" t="s">
        <v>344</v>
      </c>
      <c r="B25" s="82" t="str">
        <f>'Pay &amp; Benefits'!H49</f>
        <v>Worker Title</v>
      </c>
      <c r="C25" s="83">
        <f>'Pay &amp; Benefits'!I50</f>
        <v>0</v>
      </c>
      <c r="D25" s="109">
        <f>SUM('Pay &amp; Benefits'!I52:I61)</f>
        <v>0</v>
      </c>
      <c r="E25" s="83">
        <f>WageBeneTable52[[#This Row],[Wage]]*WageBeneTable52[[#This Row],[Benefits %]]</f>
        <v>0</v>
      </c>
      <c r="F25" s="83">
        <f>SUM('Pay &amp; Benefits'!I57:I61)*WageBeneTable52[[#This Row],[Wage]]</f>
        <v>0</v>
      </c>
      <c r="G25" s="83">
        <f>WageBeneTable52[[#This Row],[Wage]]+WageBeneTable52[[#This Row],[Fringe Benefits (PW) $]]</f>
        <v>0</v>
      </c>
      <c r="H25" s="83">
        <f>(WageBeneTable52[[#This Row],[Wage]]+WageBeneTable52[[#This Row],[Benefits $]])*('Overhead &amp; Margin'!$D$10)/(1-'Overhead &amp; Margin'!$D$10)</f>
        <v>0</v>
      </c>
      <c r="I25" s="83">
        <f>(WageBeneTable52[[#This Row],[Wage]]+WageBeneTable52[[#This Row],[Benefits $]]+WageBeneTable52[[#This Row],[Overhead]])*('Overhead &amp; Margin'!$G$10)/(1-'Overhead &amp; Margin'!$G$10)</f>
        <v>0</v>
      </c>
      <c r="J25" s="83">
        <f>WageBeneTable52[[#This Row],[Wage]]+WageBeneTable52[[#This Row],[Benefits $]]+WageBeneTable52[[#This Row],[Overhead]]+WageBeneTable52[[#This Row],[Margin]]</f>
        <v>0</v>
      </c>
      <c r="K25" s="115">
        <f>((WageBeneTable52[[#This Row],[Wage]]+WageBeneTable52[[#This Row],[Benefits $]])*1.5)</f>
        <v>0</v>
      </c>
      <c r="L25" s="115">
        <f>WageBeneTable52[[#This Row],[Over Time Base]]*('Overhead &amp; Margin'!$D$10)/(1-'Overhead &amp; Margin'!$D$10)</f>
        <v>0</v>
      </c>
      <c r="M25" s="115">
        <f>(WageBeneTable52[[#This Row],[Over Time Base]]+WageBeneTable52[[#This Row],[OT OH]])*('Overhead &amp; Margin'!$G$10)/(1-'Overhead &amp; Margin'!$G$10)</f>
        <v>0</v>
      </c>
      <c r="N25" s="115">
        <f>WageBeneTable52[[#This Row],[Over Time Base]]+WageBeneTable52[[#This Row],[OT OH]]+WageBeneTable52[[#This Row],[OT Mar]]</f>
        <v>0</v>
      </c>
    </row>
    <row r="26" spans="1:14" x14ac:dyDescent="0.35">
      <c r="A26" s="79" t="s">
        <v>345</v>
      </c>
      <c r="B26" s="84" t="str">
        <f>'Pay &amp; Benefits'!J49</f>
        <v>Worker Title</v>
      </c>
      <c r="C26" s="85">
        <f>'Pay &amp; Benefits'!K50</f>
        <v>0</v>
      </c>
      <c r="D26" s="110">
        <f>SUM('Pay &amp; Benefits'!K52:K61)</f>
        <v>0</v>
      </c>
      <c r="E26" s="83">
        <f>WageBeneTable52[[#This Row],[Wage]]*WageBeneTable52[[#This Row],[Benefits %]]</f>
        <v>0</v>
      </c>
      <c r="F26" s="83">
        <f>SUM('Pay &amp; Benefits'!K57:K61)*WageBeneTable52[[#This Row],[Wage]]</f>
        <v>0</v>
      </c>
      <c r="G26" s="83">
        <f>WageBeneTable52[[#This Row],[Wage]]+WageBeneTable52[[#This Row],[Fringe Benefits (PW) $]]</f>
        <v>0</v>
      </c>
      <c r="H26" s="83">
        <f>(WageBeneTable52[[#This Row],[Wage]]+WageBeneTable52[[#This Row],[Benefits $]])*('Overhead &amp; Margin'!$D$10)/(1-'Overhead &amp; Margin'!$D$10)</f>
        <v>0</v>
      </c>
      <c r="I26" s="83">
        <f>(WageBeneTable52[[#This Row],[Wage]]+WageBeneTable52[[#This Row],[Benefits $]]+WageBeneTable52[[#This Row],[Overhead]])*('Overhead &amp; Margin'!$G$10)/(1-'Overhead &amp; Margin'!$G$10)</f>
        <v>0</v>
      </c>
      <c r="J26" s="83">
        <f>WageBeneTable52[[#This Row],[Wage]]+WageBeneTable52[[#This Row],[Benefits $]]+WageBeneTable52[[#This Row],[Overhead]]+WageBeneTable52[[#This Row],[Margin]]</f>
        <v>0</v>
      </c>
      <c r="K26" s="115">
        <f>((WageBeneTable52[[#This Row],[Wage]]+WageBeneTable52[[#This Row],[Benefits $]])*1.5)</f>
        <v>0</v>
      </c>
      <c r="L26" s="115">
        <f>WageBeneTable52[[#This Row],[Over Time Base]]*('Overhead &amp; Margin'!$D$10)/(1-'Overhead &amp; Margin'!$D$10)</f>
        <v>0</v>
      </c>
      <c r="M26" s="115">
        <f>(WageBeneTable52[[#This Row],[Over Time Base]]+WageBeneTable52[[#This Row],[OT OH]])*('Overhead &amp; Margin'!$G$10)/(1-'Overhead &amp; Margin'!$G$10)</f>
        <v>0</v>
      </c>
      <c r="N26" s="115">
        <f>WageBeneTable52[[#This Row],[Over Time Base]]+WageBeneTable52[[#This Row],[OT OH]]+WageBeneTable52[[#This Row],[OT Mar]]</f>
        <v>0</v>
      </c>
    </row>
    <row r="27" spans="1:14" x14ac:dyDescent="0.35">
      <c r="A27" s="79" t="s">
        <v>112</v>
      </c>
      <c r="B27" s="82" t="str">
        <f>'Pay &amp; Benefits'!B63</f>
        <v>Worker Title</v>
      </c>
      <c r="C27" s="83">
        <f>'Pay &amp; Benefits'!C64</f>
        <v>0</v>
      </c>
      <c r="D27" s="109">
        <f>SUM('Pay &amp; Benefits'!C66:C75)</f>
        <v>0</v>
      </c>
      <c r="E27" s="83">
        <f>WageBeneTable52[[#This Row],[Wage]]*WageBeneTable52[[#This Row],[Benefits %]]</f>
        <v>0</v>
      </c>
      <c r="F27" s="83">
        <f>SUM('Pay &amp; Benefits'!C71:C75)*WageBeneTable52[[#This Row],[Wage]]</f>
        <v>0</v>
      </c>
      <c r="G27" s="83">
        <f>WageBeneTable52[[#This Row],[Wage]]+WageBeneTable52[[#This Row],[Fringe Benefits (PW) $]]</f>
        <v>0</v>
      </c>
      <c r="H27" s="83">
        <f>(WageBeneTable52[[#This Row],[Wage]]+WageBeneTable52[[#This Row],[Benefits $]])*('Overhead &amp; Margin'!$D$10)/(1-'Overhead &amp; Margin'!$D$10)</f>
        <v>0</v>
      </c>
      <c r="I27" s="83">
        <f>(WageBeneTable52[[#This Row],[Wage]]+WageBeneTable52[[#This Row],[Benefits $]]+WageBeneTable52[[#This Row],[Overhead]])*('Overhead &amp; Margin'!$G$10)/(1-'Overhead &amp; Margin'!$G$10)</f>
        <v>0</v>
      </c>
      <c r="J27" s="83">
        <f>WageBeneTable52[[#This Row],[Wage]]+WageBeneTable52[[#This Row],[Benefits $]]+WageBeneTable52[[#This Row],[Overhead]]+WageBeneTable52[[#This Row],[Margin]]</f>
        <v>0</v>
      </c>
      <c r="K27" s="115">
        <f>((WageBeneTable52[[#This Row],[Wage]]+WageBeneTable52[[#This Row],[Benefits $]])*1.5)</f>
        <v>0</v>
      </c>
      <c r="L27" s="115">
        <f>WageBeneTable52[[#This Row],[Over Time Base]]*('Overhead &amp; Margin'!$D$10)/(1-'Overhead &amp; Margin'!$D$10)</f>
        <v>0</v>
      </c>
      <c r="M27" s="115">
        <f>(WageBeneTable52[[#This Row],[Over Time Base]]+WageBeneTable52[[#This Row],[OT OH]])*('Overhead &amp; Margin'!$G$10)/(1-'Overhead &amp; Margin'!$G$10)</f>
        <v>0</v>
      </c>
      <c r="N27" s="115">
        <f>WageBeneTable52[[#This Row],[Over Time Base]]+WageBeneTable52[[#This Row],[OT OH]]+WageBeneTable52[[#This Row],[OT Mar]]</f>
        <v>0</v>
      </c>
    </row>
    <row r="28" spans="1:14" x14ac:dyDescent="0.35">
      <c r="A28" s="79" t="s">
        <v>113</v>
      </c>
      <c r="B28" s="82" t="str">
        <f>'Pay &amp; Benefits'!D63</f>
        <v>Worker Title</v>
      </c>
      <c r="C28" s="83">
        <f>'Pay &amp; Benefits'!E64</f>
        <v>0</v>
      </c>
      <c r="D28" s="109">
        <f>SUM('Pay &amp; Benefits'!E66:E75)</f>
        <v>0</v>
      </c>
      <c r="E28" s="83">
        <f>WageBeneTable52[[#This Row],[Wage]]*WageBeneTable52[[#This Row],[Benefits %]]</f>
        <v>0</v>
      </c>
      <c r="F28" s="83">
        <f>SUM('Pay &amp; Benefits'!E71:E75)*WageBeneTable52[[#This Row],[Wage]]</f>
        <v>0</v>
      </c>
      <c r="G28" s="83">
        <f>WageBeneTable52[[#This Row],[Wage]]+WageBeneTable52[[#This Row],[Fringe Benefits (PW) $]]</f>
        <v>0</v>
      </c>
      <c r="H28" s="83">
        <f>(WageBeneTable52[[#This Row],[Wage]]+WageBeneTable52[[#This Row],[Benefits $]])*('Overhead &amp; Margin'!$D$10)/(1-'Overhead &amp; Margin'!$D$10)</f>
        <v>0</v>
      </c>
      <c r="I28" s="83">
        <f>(WageBeneTable52[[#This Row],[Wage]]+WageBeneTable52[[#This Row],[Benefits $]]+WageBeneTable52[[#This Row],[Overhead]])*('Overhead &amp; Margin'!$G$10)/(1-'Overhead &amp; Margin'!$G$10)</f>
        <v>0</v>
      </c>
      <c r="J28" s="83">
        <f>WageBeneTable52[[#This Row],[Wage]]+WageBeneTable52[[#This Row],[Benefits $]]+WageBeneTable52[[#This Row],[Overhead]]+WageBeneTable52[[#This Row],[Margin]]</f>
        <v>0</v>
      </c>
      <c r="K28" s="115">
        <f>((WageBeneTable52[[#This Row],[Wage]]+WageBeneTable52[[#This Row],[Benefits $]])*1.5)</f>
        <v>0</v>
      </c>
      <c r="L28" s="115">
        <f>WageBeneTable52[[#This Row],[Over Time Base]]*('Overhead &amp; Margin'!$D$10)/(1-'Overhead &amp; Margin'!$D$10)</f>
        <v>0</v>
      </c>
      <c r="M28" s="115">
        <f>(WageBeneTable52[[#This Row],[Over Time Base]]+WageBeneTable52[[#This Row],[OT OH]])*('Overhead &amp; Margin'!$G$10)/(1-'Overhead &amp; Margin'!$G$10)</f>
        <v>0</v>
      </c>
      <c r="N28" s="115">
        <f>WageBeneTable52[[#This Row],[Over Time Base]]+WageBeneTable52[[#This Row],[OT OH]]+WageBeneTable52[[#This Row],[OT Mar]]</f>
        <v>0</v>
      </c>
    </row>
    <row r="29" spans="1:14" x14ac:dyDescent="0.35">
      <c r="A29" s="79" t="s">
        <v>217</v>
      </c>
      <c r="B29" s="82" t="str">
        <f>'Pay &amp; Benefits'!F63</f>
        <v>Worker Title</v>
      </c>
      <c r="C29" s="83">
        <f>'Pay &amp; Benefits'!G64</f>
        <v>0</v>
      </c>
      <c r="D29" s="109">
        <f>SUM('Pay &amp; Benefits'!G66:G75)</f>
        <v>0</v>
      </c>
      <c r="E29" s="83">
        <f>WageBeneTable52[[#This Row],[Wage]]*WageBeneTable52[[#This Row],[Benefits %]]</f>
        <v>0</v>
      </c>
      <c r="F29" s="83">
        <f>SUM('Pay &amp; Benefits'!G71:G75)*WageBeneTable52[[#This Row],[Wage]]</f>
        <v>0</v>
      </c>
      <c r="G29" s="83">
        <f>WageBeneTable52[[#This Row],[Wage]]+WageBeneTable52[[#This Row],[Fringe Benefits (PW) $]]</f>
        <v>0</v>
      </c>
      <c r="H29" s="83">
        <f>(WageBeneTable52[[#This Row],[Wage]]+WageBeneTable52[[#This Row],[Benefits $]])*('Overhead &amp; Margin'!$D$10)/(1-'Overhead &amp; Margin'!$D$10)</f>
        <v>0</v>
      </c>
      <c r="I29" s="83">
        <f>(WageBeneTable52[[#This Row],[Wage]]+WageBeneTable52[[#This Row],[Benefits $]]+WageBeneTable52[[#This Row],[Overhead]])*('Overhead &amp; Margin'!$G$10)/(1-'Overhead &amp; Margin'!$G$10)</f>
        <v>0</v>
      </c>
      <c r="J29" s="83">
        <f>WageBeneTable52[[#This Row],[Wage]]+WageBeneTable52[[#This Row],[Benefits $]]+WageBeneTable52[[#This Row],[Overhead]]+WageBeneTable52[[#This Row],[Margin]]</f>
        <v>0</v>
      </c>
      <c r="K29" s="115">
        <f>((WageBeneTable52[[#This Row],[Wage]]+WageBeneTable52[[#This Row],[Benefits $]])*1.5)</f>
        <v>0</v>
      </c>
      <c r="L29" s="115">
        <f>WageBeneTable52[[#This Row],[Over Time Base]]*('Overhead &amp; Margin'!$D$10)/(1-'Overhead &amp; Margin'!$D$10)</f>
        <v>0</v>
      </c>
      <c r="M29" s="115">
        <f>(WageBeneTable52[[#This Row],[Over Time Base]]+WageBeneTable52[[#This Row],[OT OH]])*('Overhead &amp; Margin'!$G$10)/(1-'Overhead &amp; Margin'!$G$10)</f>
        <v>0</v>
      </c>
      <c r="N29" s="115">
        <f>WageBeneTable52[[#This Row],[Over Time Base]]+WageBeneTable52[[#This Row],[OT OH]]+WageBeneTable52[[#This Row],[OT Mar]]</f>
        <v>0</v>
      </c>
    </row>
    <row r="30" spans="1:14" x14ac:dyDescent="0.35">
      <c r="A30" s="79" t="s">
        <v>218</v>
      </c>
      <c r="B30" s="82" t="str">
        <f>'Pay &amp; Benefits'!H63</f>
        <v>Worker Title</v>
      </c>
      <c r="C30" s="83">
        <f>'Pay &amp; Benefits'!I64</f>
        <v>0</v>
      </c>
      <c r="D30" s="109">
        <f>SUM('Pay &amp; Benefits'!I66:I75)</f>
        <v>0</v>
      </c>
      <c r="E30" s="83">
        <f>WageBeneTable52[[#This Row],[Wage]]*WageBeneTable52[[#This Row],[Benefits %]]</f>
        <v>0</v>
      </c>
      <c r="F30" s="83">
        <f>SUM('Pay &amp; Benefits'!I71:I75)*WageBeneTable52[[#This Row],[Wage]]</f>
        <v>0</v>
      </c>
      <c r="G30" s="83">
        <f>WageBeneTable52[[#This Row],[Wage]]+WageBeneTable52[[#This Row],[Fringe Benefits (PW) $]]</f>
        <v>0</v>
      </c>
      <c r="H30" s="83">
        <f>(WageBeneTable52[[#This Row],[Wage]]+WageBeneTable52[[#This Row],[Benefits $]])*('Overhead &amp; Margin'!$D$10)/(1-'Overhead &amp; Margin'!$D$10)</f>
        <v>0</v>
      </c>
      <c r="I30" s="83">
        <f>(WageBeneTable52[[#This Row],[Wage]]+WageBeneTable52[[#This Row],[Benefits $]]+WageBeneTable52[[#This Row],[Overhead]])*('Overhead &amp; Margin'!$G$10)/(1-'Overhead &amp; Margin'!$G$10)</f>
        <v>0</v>
      </c>
      <c r="J30" s="83">
        <f>WageBeneTable52[[#This Row],[Wage]]+WageBeneTable52[[#This Row],[Benefits $]]+WageBeneTable52[[#This Row],[Overhead]]+WageBeneTable52[[#This Row],[Margin]]</f>
        <v>0</v>
      </c>
      <c r="K30" s="115">
        <f>((WageBeneTable52[[#This Row],[Wage]]+WageBeneTable52[[#This Row],[Benefits $]])*1.5)</f>
        <v>0</v>
      </c>
      <c r="L30" s="115">
        <f>WageBeneTable52[[#This Row],[Over Time Base]]*('Overhead &amp; Margin'!$D$10)/(1-'Overhead &amp; Margin'!$D$10)</f>
        <v>0</v>
      </c>
      <c r="M30" s="115">
        <f>(WageBeneTable52[[#This Row],[Over Time Base]]+WageBeneTable52[[#This Row],[OT OH]])*('Overhead &amp; Margin'!$G$10)/(1-'Overhead &amp; Margin'!$G$10)</f>
        <v>0</v>
      </c>
      <c r="N30" s="115">
        <f>WageBeneTable52[[#This Row],[Over Time Base]]+WageBeneTable52[[#This Row],[OT OH]]+WageBeneTable52[[#This Row],[OT Mar]]</f>
        <v>0</v>
      </c>
    </row>
    <row r="31" spans="1:14" x14ac:dyDescent="0.35">
      <c r="A31" s="79" t="s">
        <v>219</v>
      </c>
      <c r="B31" s="82" t="str">
        <f>'Pay &amp; Benefits'!J63</f>
        <v>Worker Title</v>
      </c>
      <c r="C31" s="83">
        <f>'Pay &amp; Benefits'!K64</f>
        <v>0</v>
      </c>
      <c r="D31" s="109">
        <f>SUM('Pay &amp; Benefits'!K66:K75)</f>
        <v>0</v>
      </c>
      <c r="E31" s="83">
        <f>WageBeneTable52[[#This Row],[Wage]]*WageBeneTable52[[#This Row],[Benefits %]]</f>
        <v>0</v>
      </c>
      <c r="F31" s="83">
        <f>SUM('Pay &amp; Benefits'!K71:K75)*WageBeneTable52[[#This Row],[Wage]]</f>
        <v>0</v>
      </c>
      <c r="G31" s="83">
        <f>WageBeneTable52[[#This Row],[Wage]]+WageBeneTable52[[#This Row],[Fringe Benefits (PW) $]]</f>
        <v>0</v>
      </c>
      <c r="H31" s="83">
        <f>(WageBeneTable52[[#This Row],[Wage]]+WageBeneTable52[[#This Row],[Benefits $]])*('Overhead &amp; Margin'!$D$10)/(1-'Overhead &amp; Margin'!$D$10)</f>
        <v>0</v>
      </c>
      <c r="I31" s="83">
        <f>(WageBeneTable52[[#This Row],[Wage]]+WageBeneTable52[[#This Row],[Benefits $]]+WageBeneTable52[[#This Row],[Overhead]])*('Overhead &amp; Margin'!$G$10)/(1-'Overhead &amp; Margin'!$G$10)</f>
        <v>0</v>
      </c>
      <c r="J31" s="83">
        <f>WageBeneTable52[[#This Row],[Wage]]+WageBeneTable52[[#This Row],[Benefits $]]+WageBeneTable52[[#This Row],[Overhead]]+WageBeneTable52[[#This Row],[Margin]]</f>
        <v>0</v>
      </c>
      <c r="K31" s="115">
        <f>((WageBeneTable52[[#This Row],[Wage]]+WageBeneTable52[[#This Row],[Benefits $]])*1.5)</f>
        <v>0</v>
      </c>
      <c r="L31" s="115">
        <f>WageBeneTable52[[#This Row],[Over Time Base]]*('Overhead &amp; Margin'!$D$10)/(1-'Overhead &amp; Margin'!$D$10)</f>
        <v>0</v>
      </c>
      <c r="M31" s="115">
        <f>(WageBeneTable52[[#This Row],[Over Time Base]]+WageBeneTable52[[#This Row],[OT OH]])*('Overhead &amp; Margin'!$G$10)/(1-'Overhead &amp; Margin'!$G$10)</f>
        <v>0</v>
      </c>
      <c r="N31" s="115">
        <f>WageBeneTable52[[#This Row],[Over Time Base]]+WageBeneTable52[[#This Row],[OT OH]]+WageBeneTable52[[#This Row],[OT Mar]]</f>
        <v>0</v>
      </c>
    </row>
    <row r="32" spans="1:14" x14ac:dyDescent="0.35">
      <c r="A32" s="79" t="s">
        <v>220</v>
      </c>
      <c r="B32" s="82" t="str">
        <f>'Pay &amp; Benefits'!B79</f>
        <v>Worker Title</v>
      </c>
      <c r="C32" s="83">
        <f>'Pay &amp; Benefits'!C80</f>
        <v>0</v>
      </c>
      <c r="D32" s="109">
        <f>SUM('Pay &amp; Benefits'!C82:C91)</f>
        <v>0</v>
      </c>
      <c r="E32" s="83">
        <f>WageBeneTable52[[#This Row],[Wage]]*WageBeneTable52[[#This Row],[Benefits %]]</f>
        <v>0</v>
      </c>
      <c r="F32" s="83">
        <f>SUM('Pay &amp; Benefits'!C87:C91)*WageBeneTable52[[#This Row],[Wage]]</f>
        <v>0</v>
      </c>
      <c r="G32" s="83">
        <f>WageBeneTable52[[#This Row],[Wage]]+WageBeneTable52[[#This Row],[Fringe Benefits (PW) $]]</f>
        <v>0</v>
      </c>
      <c r="H32" s="83">
        <f>(WageBeneTable52[[#This Row],[Wage]]+WageBeneTable52[[#This Row],[Benefits $]])*('Overhead &amp; Margin'!$D$10)/(1-'Overhead &amp; Margin'!$D$10)</f>
        <v>0</v>
      </c>
      <c r="I32" s="83">
        <f>(WageBeneTable52[[#This Row],[Wage]]+WageBeneTable52[[#This Row],[Benefits $]]+WageBeneTable52[[#This Row],[Overhead]])*('Overhead &amp; Margin'!$G$10)/(1-'Overhead &amp; Margin'!$G$10)</f>
        <v>0</v>
      </c>
      <c r="J32" s="83">
        <f>WageBeneTable52[[#This Row],[Wage]]+WageBeneTable52[[#This Row],[Benefits $]]+WageBeneTable52[[#This Row],[Overhead]]+WageBeneTable52[[#This Row],[Margin]]</f>
        <v>0</v>
      </c>
      <c r="K32" s="115">
        <f>((WageBeneTable52[[#This Row],[Wage]]+WageBeneTable52[[#This Row],[Benefits $]])*1.5)</f>
        <v>0</v>
      </c>
      <c r="L32" s="115">
        <f>WageBeneTable52[[#This Row],[Over Time Base]]*('Overhead &amp; Margin'!$D$10)/(1-'Overhead &amp; Margin'!$D$10)</f>
        <v>0</v>
      </c>
      <c r="M32" s="115">
        <f>(WageBeneTable52[[#This Row],[Over Time Base]]+WageBeneTable52[[#This Row],[OT OH]])*('Overhead &amp; Margin'!$G$10)/(1-'Overhead &amp; Margin'!$G$10)</f>
        <v>0</v>
      </c>
      <c r="N32" s="115">
        <f>WageBeneTable52[[#This Row],[Over Time Base]]+WageBeneTable52[[#This Row],[OT OH]]+WageBeneTable52[[#This Row],[OT Mar]]</f>
        <v>0</v>
      </c>
    </row>
    <row r="33" spans="1:14" x14ac:dyDescent="0.35">
      <c r="A33" s="79" t="s">
        <v>221</v>
      </c>
      <c r="B33" s="82" t="str">
        <f>'Pay &amp; Benefits'!D79</f>
        <v>Worker Title</v>
      </c>
      <c r="C33" s="83">
        <f>'Pay &amp; Benefits'!E80</f>
        <v>0</v>
      </c>
      <c r="D33" s="109">
        <f>SUM('Pay &amp; Benefits'!E82:E91)</f>
        <v>0</v>
      </c>
      <c r="E33" s="83">
        <f>WageBeneTable52[[#This Row],[Wage]]*WageBeneTable52[[#This Row],[Benefits %]]</f>
        <v>0</v>
      </c>
      <c r="F33" s="83">
        <f>SUM('Pay &amp; Benefits'!E87:E91)*WageBeneTable52[[#This Row],[Wage]]</f>
        <v>0</v>
      </c>
      <c r="G33" s="83">
        <f>WageBeneTable52[[#This Row],[Wage]]+WageBeneTable52[[#This Row],[Fringe Benefits (PW) $]]</f>
        <v>0</v>
      </c>
      <c r="H33" s="83">
        <f>(WageBeneTable52[[#This Row],[Wage]]+WageBeneTable52[[#This Row],[Benefits $]])*('Overhead &amp; Margin'!$D$10)/(1-'Overhead &amp; Margin'!$D$10)</f>
        <v>0</v>
      </c>
      <c r="I33" s="83">
        <f>(WageBeneTable52[[#This Row],[Wage]]+WageBeneTable52[[#This Row],[Benefits $]]+WageBeneTable52[[#This Row],[Overhead]])*('Overhead &amp; Margin'!$G$10)/(1-'Overhead &amp; Margin'!$G$10)</f>
        <v>0</v>
      </c>
      <c r="J33" s="83">
        <f>WageBeneTable52[[#This Row],[Wage]]+WageBeneTable52[[#This Row],[Benefits $]]+WageBeneTable52[[#This Row],[Overhead]]+WageBeneTable52[[#This Row],[Margin]]</f>
        <v>0</v>
      </c>
      <c r="K33" s="115">
        <f>((WageBeneTable52[[#This Row],[Wage]]+WageBeneTable52[[#This Row],[Benefits $]])*1.5)</f>
        <v>0</v>
      </c>
      <c r="L33" s="115">
        <f>WageBeneTable52[[#This Row],[Over Time Base]]*('Overhead &amp; Margin'!$D$10)/(1-'Overhead &amp; Margin'!$D$10)</f>
        <v>0</v>
      </c>
      <c r="M33" s="115">
        <f>(WageBeneTable52[[#This Row],[Over Time Base]]+WageBeneTable52[[#This Row],[OT OH]])*('Overhead &amp; Margin'!$G$10)/(1-'Overhead &amp; Margin'!$G$10)</f>
        <v>0</v>
      </c>
      <c r="N33" s="115">
        <f>WageBeneTable52[[#This Row],[Over Time Base]]+WageBeneTable52[[#This Row],[OT OH]]+WageBeneTable52[[#This Row],[OT Mar]]</f>
        <v>0</v>
      </c>
    </row>
    <row r="34" spans="1:14" x14ac:dyDescent="0.35">
      <c r="A34" s="79" t="s">
        <v>222</v>
      </c>
      <c r="B34" s="82" t="str">
        <f>'Pay &amp; Benefits'!F79</f>
        <v>Worker Title</v>
      </c>
      <c r="C34" s="83">
        <f>'Pay &amp; Benefits'!G80</f>
        <v>0</v>
      </c>
      <c r="D34" s="109">
        <f>SUM('Pay &amp; Benefits'!G82:G91)</f>
        <v>0</v>
      </c>
      <c r="E34" s="83">
        <f>WageBeneTable52[[#This Row],[Wage]]*WageBeneTable52[[#This Row],[Benefits %]]</f>
        <v>0</v>
      </c>
      <c r="F34" s="83">
        <f>SUM('Pay &amp; Benefits'!G87:G91)*WageBeneTable52[[#This Row],[Wage]]</f>
        <v>0</v>
      </c>
      <c r="G34" s="83">
        <f>WageBeneTable52[[#This Row],[Wage]]+WageBeneTable52[[#This Row],[Fringe Benefits (PW) $]]</f>
        <v>0</v>
      </c>
      <c r="H34" s="83">
        <f>(WageBeneTable52[[#This Row],[Wage]]+WageBeneTable52[[#This Row],[Benefits $]])*('Overhead &amp; Margin'!$D$10)/(1-'Overhead &amp; Margin'!$D$10)</f>
        <v>0</v>
      </c>
      <c r="I34" s="83">
        <f>(WageBeneTable52[[#This Row],[Wage]]+WageBeneTable52[[#This Row],[Benefits $]]+WageBeneTable52[[#This Row],[Overhead]])*('Overhead &amp; Margin'!$G$10)/(1-'Overhead &amp; Margin'!$G$10)</f>
        <v>0</v>
      </c>
      <c r="J34" s="83">
        <f>WageBeneTable52[[#This Row],[Wage]]+WageBeneTable52[[#This Row],[Benefits $]]+WageBeneTable52[[#This Row],[Overhead]]+WageBeneTable52[[#This Row],[Margin]]</f>
        <v>0</v>
      </c>
      <c r="K34" s="115">
        <f>((WageBeneTable52[[#This Row],[Wage]]+WageBeneTable52[[#This Row],[Benefits $]])*1.5)</f>
        <v>0</v>
      </c>
      <c r="L34" s="115">
        <f>WageBeneTable52[[#This Row],[Over Time Base]]*('Overhead &amp; Margin'!$D$10)/(1-'Overhead &amp; Margin'!$D$10)</f>
        <v>0</v>
      </c>
      <c r="M34" s="115">
        <f>(WageBeneTable52[[#This Row],[Over Time Base]]+WageBeneTable52[[#This Row],[OT OH]])*('Overhead &amp; Margin'!$G$10)/(1-'Overhead &amp; Margin'!$G$10)</f>
        <v>0</v>
      </c>
      <c r="N34" s="115">
        <f>WageBeneTable52[[#This Row],[Over Time Base]]+WageBeneTable52[[#This Row],[OT OH]]+WageBeneTable52[[#This Row],[OT Mar]]</f>
        <v>0</v>
      </c>
    </row>
    <row r="35" spans="1:14" x14ac:dyDescent="0.35">
      <c r="A35" s="79" t="s">
        <v>223</v>
      </c>
      <c r="B35" s="82" t="str">
        <f>'Pay &amp; Benefits'!H79</f>
        <v>Worker Title</v>
      </c>
      <c r="C35" s="83">
        <f>'Pay &amp; Benefits'!I80</f>
        <v>0</v>
      </c>
      <c r="D35" s="109">
        <f>SUM('Pay &amp; Benefits'!I82:I91)</f>
        <v>0</v>
      </c>
      <c r="E35" s="83">
        <f>WageBeneTable52[[#This Row],[Wage]]*WageBeneTable52[[#This Row],[Benefits %]]</f>
        <v>0</v>
      </c>
      <c r="F35" s="83">
        <f>SUM('Pay &amp; Benefits'!I87:I91)*WageBeneTable52[[#This Row],[Wage]]</f>
        <v>0</v>
      </c>
      <c r="G35" s="83">
        <f>WageBeneTable52[[#This Row],[Wage]]+WageBeneTable52[[#This Row],[Fringe Benefits (PW) $]]</f>
        <v>0</v>
      </c>
      <c r="H35" s="83">
        <f>(WageBeneTable52[[#This Row],[Wage]]+WageBeneTable52[[#This Row],[Benefits $]])*('Overhead &amp; Margin'!$D$10)/(1-'Overhead &amp; Margin'!$D$10)</f>
        <v>0</v>
      </c>
      <c r="I35" s="83">
        <f>(WageBeneTable52[[#This Row],[Wage]]+WageBeneTable52[[#This Row],[Benefits $]]+WageBeneTable52[[#This Row],[Overhead]])*('Overhead &amp; Margin'!$G$10)/(1-'Overhead &amp; Margin'!$G$10)</f>
        <v>0</v>
      </c>
      <c r="J35" s="83">
        <f>WageBeneTable52[[#This Row],[Wage]]+WageBeneTable52[[#This Row],[Benefits $]]+WageBeneTable52[[#This Row],[Overhead]]+WageBeneTable52[[#This Row],[Margin]]</f>
        <v>0</v>
      </c>
      <c r="K35" s="115">
        <f>((WageBeneTable52[[#This Row],[Wage]]+WageBeneTable52[[#This Row],[Benefits $]])*1.5)</f>
        <v>0</v>
      </c>
      <c r="L35" s="115">
        <f>WageBeneTable52[[#This Row],[Over Time Base]]*('Overhead &amp; Margin'!$D$10)/(1-'Overhead &amp; Margin'!$D$10)</f>
        <v>0</v>
      </c>
      <c r="M35" s="115">
        <f>(WageBeneTable52[[#This Row],[Over Time Base]]+WageBeneTable52[[#This Row],[OT OH]])*('Overhead &amp; Margin'!$G$10)/(1-'Overhead &amp; Margin'!$G$10)</f>
        <v>0</v>
      </c>
      <c r="N35" s="115">
        <f>WageBeneTable52[[#This Row],[Over Time Base]]+WageBeneTable52[[#This Row],[OT OH]]+WageBeneTable52[[#This Row],[OT Mar]]</f>
        <v>0</v>
      </c>
    </row>
    <row r="36" spans="1:14" x14ac:dyDescent="0.35">
      <c r="A36" s="79" t="s">
        <v>224</v>
      </c>
      <c r="B36" s="82" t="str">
        <f>'Pay &amp; Benefits'!J79</f>
        <v>Worker Title</v>
      </c>
      <c r="C36" s="83">
        <f>'Pay &amp; Benefits'!K80</f>
        <v>0</v>
      </c>
      <c r="D36" s="109">
        <f>SUM('Pay &amp; Benefits'!K82:K91)</f>
        <v>0</v>
      </c>
      <c r="E36" s="83">
        <f>WageBeneTable52[[#This Row],[Wage]]*WageBeneTable52[[#This Row],[Benefits %]]</f>
        <v>0</v>
      </c>
      <c r="F36" s="83">
        <f>SUM('Pay &amp; Benefits'!K87:K91)*WageBeneTable52[[#This Row],[Wage]]</f>
        <v>0</v>
      </c>
      <c r="G36" s="83">
        <f>WageBeneTable52[[#This Row],[Wage]]+WageBeneTable52[[#This Row],[Fringe Benefits (PW) $]]</f>
        <v>0</v>
      </c>
      <c r="H36" s="83">
        <f>(WageBeneTable52[[#This Row],[Wage]]+WageBeneTable52[[#This Row],[Benefits $]])*('Overhead &amp; Margin'!$D$10)/(1-'Overhead &amp; Margin'!$D$10)</f>
        <v>0</v>
      </c>
      <c r="I36" s="83">
        <f>(WageBeneTable52[[#This Row],[Wage]]+WageBeneTable52[[#This Row],[Benefits $]]+WageBeneTable52[[#This Row],[Overhead]])*('Overhead &amp; Margin'!$G$10)/(1-'Overhead &amp; Margin'!$G$10)</f>
        <v>0</v>
      </c>
      <c r="J36" s="83">
        <f>WageBeneTable52[[#This Row],[Wage]]+WageBeneTable52[[#This Row],[Benefits $]]+WageBeneTable52[[#This Row],[Overhead]]+WageBeneTable52[[#This Row],[Margin]]</f>
        <v>0</v>
      </c>
      <c r="K36" s="115">
        <f>((WageBeneTable52[[#This Row],[Wage]]+WageBeneTable52[[#This Row],[Benefits $]])*1.5)</f>
        <v>0</v>
      </c>
      <c r="L36" s="115">
        <f>WageBeneTable52[[#This Row],[Over Time Base]]*('Overhead &amp; Margin'!$D$10)/(1-'Overhead &amp; Margin'!$D$10)</f>
        <v>0</v>
      </c>
      <c r="M36" s="115">
        <f>(WageBeneTable52[[#This Row],[Over Time Base]]+WageBeneTable52[[#This Row],[OT OH]])*('Overhead &amp; Margin'!$G$10)/(1-'Overhead &amp; Margin'!$G$10)</f>
        <v>0</v>
      </c>
      <c r="N36" s="115">
        <f>WageBeneTable52[[#This Row],[Over Time Base]]+WageBeneTable52[[#This Row],[OT OH]]+WageBeneTable52[[#This Row],[OT Mar]]</f>
        <v>0</v>
      </c>
    </row>
    <row r="37" spans="1:14" x14ac:dyDescent="0.35">
      <c r="A37" s="79" t="s">
        <v>225</v>
      </c>
      <c r="B37" s="82" t="str">
        <f>'Pay &amp; Benefits'!B95</f>
        <v>Worker Title</v>
      </c>
      <c r="C37" s="83">
        <f>'Pay &amp; Benefits'!C96</f>
        <v>0</v>
      </c>
      <c r="D37" s="109">
        <f>SUM('Pay &amp; Benefits'!C98:C107)</f>
        <v>0</v>
      </c>
      <c r="E37" s="83">
        <f>WageBeneTable52[[#This Row],[Wage]]*WageBeneTable52[[#This Row],[Benefits %]]</f>
        <v>0</v>
      </c>
      <c r="F37" s="83">
        <f>SUM('Pay &amp; Benefits'!C103:C107)*WageBeneTable52[[#This Row],[Wage]]</f>
        <v>0</v>
      </c>
      <c r="G37" s="83">
        <f>WageBeneTable52[[#This Row],[Wage]]+WageBeneTable52[[#This Row],[Fringe Benefits (PW) $]]</f>
        <v>0</v>
      </c>
      <c r="H37" s="83">
        <f>(WageBeneTable52[[#This Row],[Wage]]+WageBeneTable52[[#This Row],[Benefits $]])*('Overhead &amp; Margin'!$D$10)/(1-'Overhead &amp; Margin'!$D$10)</f>
        <v>0</v>
      </c>
      <c r="I37" s="83">
        <f>(WageBeneTable52[[#This Row],[Wage]]+WageBeneTable52[[#This Row],[Benefits $]]+WageBeneTable52[[#This Row],[Overhead]])*('Overhead &amp; Margin'!$G$10)/(1-'Overhead &amp; Margin'!$G$10)</f>
        <v>0</v>
      </c>
      <c r="J37" s="83">
        <f>WageBeneTable52[[#This Row],[Wage]]+WageBeneTable52[[#This Row],[Benefits $]]+WageBeneTable52[[#This Row],[Overhead]]+WageBeneTable52[[#This Row],[Margin]]</f>
        <v>0</v>
      </c>
      <c r="K37" s="115">
        <f>((WageBeneTable52[[#This Row],[Wage]]+WageBeneTable52[[#This Row],[Benefits $]])*1.5)</f>
        <v>0</v>
      </c>
      <c r="L37" s="115">
        <f>WageBeneTable52[[#This Row],[Over Time Base]]*('Overhead &amp; Margin'!$D$10)/(1-'Overhead &amp; Margin'!$D$10)</f>
        <v>0</v>
      </c>
      <c r="M37" s="115">
        <f>(WageBeneTable52[[#This Row],[Over Time Base]]+WageBeneTable52[[#This Row],[OT OH]])*('Overhead &amp; Margin'!$G$10)/(1-'Overhead &amp; Margin'!$G$10)</f>
        <v>0</v>
      </c>
      <c r="N37" s="115">
        <f>WageBeneTable52[[#This Row],[Over Time Base]]+WageBeneTable52[[#This Row],[OT OH]]+WageBeneTable52[[#This Row],[OT Mar]]</f>
        <v>0</v>
      </c>
    </row>
    <row r="38" spans="1:14" x14ac:dyDescent="0.35">
      <c r="A38" s="79" t="s">
        <v>226</v>
      </c>
      <c r="B38" s="82" t="str">
        <f>'Pay &amp; Benefits'!D95</f>
        <v>Worker Title</v>
      </c>
      <c r="C38" s="83">
        <f>'Pay &amp; Benefits'!E96</f>
        <v>0</v>
      </c>
      <c r="D38" s="109">
        <f>SUM('Pay &amp; Benefits'!E98:E107)</f>
        <v>0</v>
      </c>
      <c r="E38" s="83">
        <f>WageBeneTable52[[#This Row],[Wage]]*WageBeneTable52[[#This Row],[Benefits %]]</f>
        <v>0</v>
      </c>
      <c r="F38" s="83">
        <f>SUM('Pay &amp; Benefits'!E103:E107)*WageBeneTable52[[#This Row],[Wage]]</f>
        <v>0</v>
      </c>
      <c r="G38" s="83">
        <f>WageBeneTable52[[#This Row],[Wage]]+WageBeneTable52[[#This Row],[Fringe Benefits (PW) $]]</f>
        <v>0</v>
      </c>
      <c r="H38" s="83">
        <f>(WageBeneTable52[[#This Row],[Wage]]+WageBeneTable52[[#This Row],[Benefits $]])*('Overhead &amp; Margin'!$D$10)/(1-'Overhead &amp; Margin'!$D$10)</f>
        <v>0</v>
      </c>
      <c r="I38" s="83">
        <f>(WageBeneTable52[[#This Row],[Wage]]+WageBeneTable52[[#This Row],[Benefits $]]+WageBeneTable52[[#This Row],[Overhead]])*('Overhead &amp; Margin'!$G$10)/(1-'Overhead &amp; Margin'!$G$10)</f>
        <v>0</v>
      </c>
      <c r="J38" s="83">
        <f>WageBeneTable52[[#This Row],[Wage]]+WageBeneTable52[[#This Row],[Benefits $]]+WageBeneTable52[[#This Row],[Overhead]]+WageBeneTable52[[#This Row],[Margin]]</f>
        <v>0</v>
      </c>
      <c r="K38" s="115">
        <f>((WageBeneTable52[[#This Row],[Wage]]+WageBeneTable52[[#This Row],[Benefits $]])*1.5)</f>
        <v>0</v>
      </c>
      <c r="L38" s="115">
        <f>WageBeneTable52[[#This Row],[Over Time Base]]*('Overhead &amp; Margin'!$D$10)/(1-'Overhead &amp; Margin'!$D$10)</f>
        <v>0</v>
      </c>
      <c r="M38" s="115">
        <f>(WageBeneTable52[[#This Row],[Over Time Base]]+WageBeneTable52[[#This Row],[OT OH]])*('Overhead &amp; Margin'!$G$10)/(1-'Overhead &amp; Margin'!$G$10)</f>
        <v>0</v>
      </c>
      <c r="N38" s="115">
        <f>WageBeneTable52[[#This Row],[Over Time Base]]+WageBeneTable52[[#This Row],[OT OH]]+WageBeneTable52[[#This Row],[OT Mar]]</f>
        <v>0</v>
      </c>
    </row>
    <row r="39" spans="1:14" x14ac:dyDescent="0.35">
      <c r="A39" s="79" t="s">
        <v>227</v>
      </c>
      <c r="B39" s="82" t="str">
        <f>'Pay &amp; Benefits'!F95</f>
        <v>Worker Title</v>
      </c>
      <c r="C39" s="83">
        <f>'Pay &amp; Benefits'!G96</f>
        <v>0</v>
      </c>
      <c r="D39" s="109">
        <f>SUM('Pay &amp; Benefits'!G98:G107)</f>
        <v>0</v>
      </c>
      <c r="E39" s="83">
        <f>WageBeneTable52[[#This Row],[Wage]]*WageBeneTable52[[#This Row],[Benefits %]]</f>
        <v>0</v>
      </c>
      <c r="F39" s="83">
        <f>SUM('Pay &amp; Benefits'!G103:G107)*WageBeneTable52[[#This Row],[Wage]]</f>
        <v>0</v>
      </c>
      <c r="G39" s="83">
        <f>WageBeneTable52[[#This Row],[Wage]]+WageBeneTable52[[#This Row],[Fringe Benefits (PW) $]]</f>
        <v>0</v>
      </c>
      <c r="H39" s="83">
        <f>(WageBeneTable52[[#This Row],[Wage]]+WageBeneTable52[[#This Row],[Benefits $]])*('Overhead &amp; Margin'!$D$10)/(1-'Overhead &amp; Margin'!$D$10)</f>
        <v>0</v>
      </c>
      <c r="I39" s="83">
        <f>(WageBeneTable52[[#This Row],[Wage]]+WageBeneTable52[[#This Row],[Benefits $]]+WageBeneTable52[[#This Row],[Overhead]])*('Overhead &amp; Margin'!$G$10)/(1-'Overhead &amp; Margin'!$G$10)</f>
        <v>0</v>
      </c>
      <c r="J39" s="83">
        <f>WageBeneTable52[[#This Row],[Wage]]+WageBeneTable52[[#This Row],[Benefits $]]+WageBeneTable52[[#This Row],[Overhead]]+WageBeneTable52[[#This Row],[Margin]]</f>
        <v>0</v>
      </c>
      <c r="K39" s="115">
        <f>((WageBeneTable52[[#This Row],[Wage]]+WageBeneTable52[[#This Row],[Benefits $]])*1.5)</f>
        <v>0</v>
      </c>
      <c r="L39" s="115">
        <f>WageBeneTable52[[#This Row],[Over Time Base]]*('Overhead &amp; Margin'!$D$10)/(1-'Overhead &amp; Margin'!$D$10)</f>
        <v>0</v>
      </c>
      <c r="M39" s="115">
        <f>(WageBeneTable52[[#This Row],[Over Time Base]]+WageBeneTable52[[#This Row],[OT OH]])*('Overhead &amp; Margin'!$G$10)/(1-'Overhead &amp; Margin'!$G$10)</f>
        <v>0</v>
      </c>
      <c r="N39" s="115">
        <f>WageBeneTable52[[#This Row],[Over Time Base]]+WageBeneTable52[[#This Row],[OT OH]]+WageBeneTable52[[#This Row],[OT Mar]]</f>
        <v>0</v>
      </c>
    </row>
    <row r="40" spans="1:14" x14ac:dyDescent="0.35">
      <c r="A40" s="79" t="s">
        <v>228</v>
      </c>
      <c r="B40" s="82" t="str">
        <f>'Pay &amp; Benefits'!H95</f>
        <v>Worker Title</v>
      </c>
      <c r="C40" s="83">
        <f>'Pay &amp; Benefits'!I96</f>
        <v>0</v>
      </c>
      <c r="D40" s="109">
        <f>SUM('Pay &amp; Benefits'!I98:I107)</f>
        <v>0</v>
      </c>
      <c r="E40" s="83">
        <f>WageBeneTable52[[#This Row],[Wage]]*WageBeneTable52[[#This Row],[Benefits %]]</f>
        <v>0</v>
      </c>
      <c r="F40" s="83">
        <f>SUM('Pay &amp; Benefits'!I103:I107)*WageBeneTable52[[#This Row],[Wage]]</f>
        <v>0</v>
      </c>
      <c r="G40" s="83">
        <f>WageBeneTable52[[#This Row],[Wage]]+WageBeneTable52[[#This Row],[Fringe Benefits (PW) $]]</f>
        <v>0</v>
      </c>
      <c r="H40" s="83">
        <f>(WageBeneTable52[[#This Row],[Wage]]+WageBeneTable52[[#This Row],[Benefits $]])*('Overhead &amp; Margin'!$D$10)/(1-'Overhead &amp; Margin'!$D$10)</f>
        <v>0</v>
      </c>
      <c r="I40" s="83">
        <f>(WageBeneTable52[[#This Row],[Wage]]+WageBeneTable52[[#This Row],[Benefits $]]+WageBeneTable52[[#This Row],[Overhead]])*('Overhead &amp; Margin'!$G$10)/(1-'Overhead &amp; Margin'!$G$10)</f>
        <v>0</v>
      </c>
      <c r="J40" s="83">
        <f>WageBeneTable52[[#This Row],[Wage]]+WageBeneTable52[[#This Row],[Benefits $]]+WageBeneTable52[[#This Row],[Overhead]]+WageBeneTable52[[#This Row],[Margin]]</f>
        <v>0</v>
      </c>
      <c r="K40" s="115">
        <f>((WageBeneTable52[[#This Row],[Wage]]+WageBeneTable52[[#This Row],[Benefits $]])*1.5)</f>
        <v>0</v>
      </c>
      <c r="L40" s="115">
        <f>WageBeneTable52[[#This Row],[Over Time Base]]*('Overhead &amp; Margin'!$D$10)/(1-'Overhead &amp; Margin'!$D$10)</f>
        <v>0</v>
      </c>
      <c r="M40" s="115">
        <f>(WageBeneTable52[[#This Row],[Over Time Base]]+WageBeneTable52[[#This Row],[OT OH]])*('Overhead &amp; Margin'!$G$10)/(1-'Overhead &amp; Margin'!$G$10)</f>
        <v>0</v>
      </c>
      <c r="N40" s="115">
        <f>WageBeneTable52[[#This Row],[Over Time Base]]+WageBeneTable52[[#This Row],[OT OH]]+WageBeneTable52[[#This Row],[OT Mar]]</f>
        <v>0</v>
      </c>
    </row>
    <row r="41" spans="1:14" x14ac:dyDescent="0.35">
      <c r="A41" s="79" t="s">
        <v>229</v>
      </c>
      <c r="B41" s="84" t="str">
        <f>'Pay &amp; Benefits'!J95</f>
        <v>Worker Title</v>
      </c>
      <c r="C41" s="85">
        <f>'Pay &amp; Benefits'!K96</f>
        <v>0</v>
      </c>
      <c r="D41" s="110">
        <f>SUM('Pay &amp; Benefits'!K98:K107)</f>
        <v>0</v>
      </c>
      <c r="E41" s="83">
        <f>WageBeneTable52[[#This Row],[Wage]]*WageBeneTable52[[#This Row],[Benefits %]]</f>
        <v>0</v>
      </c>
      <c r="F41" s="83">
        <f>SUM('Pay &amp; Benefits'!K103:K107)*WageBeneTable52[[#This Row],[Wage]]</f>
        <v>0</v>
      </c>
      <c r="G41" s="83">
        <f>WageBeneTable52[[#This Row],[Wage]]+WageBeneTable52[[#This Row],[Fringe Benefits (PW) $]]</f>
        <v>0</v>
      </c>
      <c r="H41" s="83">
        <f>(WageBeneTable52[[#This Row],[Wage]]+WageBeneTable52[[#This Row],[Benefits $]])*('Overhead &amp; Margin'!$D$10)/(1-'Overhead &amp; Margin'!$D$10)</f>
        <v>0</v>
      </c>
      <c r="I41" s="83">
        <f>(WageBeneTable52[[#This Row],[Wage]]+WageBeneTable52[[#This Row],[Benefits $]]+WageBeneTable52[[#This Row],[Overhead]])*('Overhead &amp; Margin'!$G$10)/(1-'Overhead &amp; Margin'!$G$10)</f>
        <v>0</v>
      </c>
      <c r="J41" s="83">
        <f>WageBeneTable52[[#This Row],[Wage]]+WageBeneTable52[[#This Row],[Benefits $]]+WageBeneTable52[[#This Row],[Overhead]]+WageBeneTable52[[#This Row],[Margin]]</f>
        <v>0</v>
      </c>
      <c r="K41" s="115">
        <f>((WageBeneTable52[[#This Row],[Wage]]+WageBeneTable52[[#This Row],[Benefits $]])*1.5)</f>
        <v>0</v>
      </c>
      <c r="L41" s="115">
        <f>WageBeneTable52[[#This Row],[Over Time Base]]*('Overhead &amp; Margin'!$D$10)/(1-'Overhead &amp; Margin'!$D$10)</f>
        <v>0</v>
      </c>
      <c r="M41" s="115">
        <f>(WageBeneTable52[[#This Row],[Over Time Base]]+WageBeneTable52[[#This Row],[OT OH]])*('Overhead &amp; Margin'!$G$10)/(1-'Overhead &amp; Margin'!$G$10)</f>
        <v>0</v>
      </c>
      <c r="N41" s="115">
        <f>WageBeneTable52[[#This Row],[Over Time Base]]+WageBeneTable52[[#This Row],[OT OH]]+WageBeneTable52[[#This Row],[OT Mar]]</f>
        <v>0</v>
      </c>
    </row>
    <row r="42" spans="1:14" x14ac:dyDescent="0.35">
      <c r="A42" s="79" t="s">
        <v>230</v>
      </c>
      <c r="B42" s="82" t="str">
        <f>'Pay &amp; Benefits'!B110</f>
        <v>Worker Title</v>
      </c>
      <c r="C42" s="83">
        <f>'Pay &amp; Benefits'!C111</f>
        <v>0</v>
      </c>
      <c r="D42" s="109">
        <f>SUM('Pay &amp; Benefits'!C113:C122)</f>
        <v>0</v>
      </c>
      <c r="E42" s="83">
        <f>WageBeneTable52[[#This Row],[Wage]]*WageBeneTable52[[#This Row],[Benefits %]]</f>
        <v>0</v>
      </c>
      <c r="F42" s="83">
        <f>SUM('Pay &amp; Benefits'!C118:C122)*WageBeneTable52[[#This Row],[Wage]]</f>
        <v>0</v>
      </c>
      <c r="G42" s="83">
        <f>WageBeneTable52[[#This Row],[Wage]]+WageBeneTable52[[#This Row],[Fringe Benefits (PW) $]]</f>
        <v>0</v>
      </c>
      <c r="H42" s="83">
        <f>(WageBeneTable52[[#This Row],[Wage]]+WageBeneTable52[[#This Row],[Benefits $]])*('Overhead &amp; Margin'!$D$10)/(1-'Overhead &amp; Margin'!$D$10)</f>
        <v>0</v>
      </c>
      <c r="I42" s="83">
        <f>(WageBeneTable52[[#This Row],[Wage]]+WageBeneTable52[[#This Row],[Benefits $]]+WageBeneTable52[[#This Row],[Overhead]])*('Overhead &amp; Margin'!$G$10)/(1-'Overhead &amp; Margin'!$G$10)</f>
        <v>0</v>
      </c>
      <c r="J42" s="83">
        <f>WageBeneTable52[[#This Row],[Wage]]+WageBeneTable52[[#This Row],[Benefits $]]+WageBeneTable52[[#This Row],[Overhead]]+WageBeneTable52[[#This Row],[Margin]]</f>
        <v>0</v>
      </c>
      <c r="K42" s="115">
        <f>((WageBeneTable52[[#This Row],[Wage]]+WageBeneTable52[[#This Row],[Benefits $]])*1.5)</f>
        <v>0</v>
      </c>
      <c r="L42" s="115">
        <f>WageBeneTable52[[#This Row],[Over Time Base]]*('Overhead &amp; Margin'!$D$10)/(1-'Overhead &amp; Margin'!$D$10)</f>
        <v>0</v>
      </c>
      <c r="M42" s="115">
        <f>(WageBeneTable52[[#This Row],[Over Time Base]]+WageBeneTable52[[#This Row],[OT OH]])*('Overhead &amp; Margin'!$G$10)/(1-'Overhead &amp; Margin'!$G$10)</f>
        <v>0</v>
      </c>
      <c r="N42" s="115">
        <f>WageBeneTable52[[#This Row],[Over Time Base]]+WageBeneTable52[[#This Row],[OT OH]]+WageBeneTable52[[#This Row],[OT Mar]]</f>
        <v>0</v>
      </c>
    </row>
    <row r="43" spans="1:14" x14ac:dyDescent="0.35">
      <c r="A43" s="79" t="s">
        <v>231</v>
      </c>
      <c r="B43" s="82" t="str">
        <f>'Pay &amp; Benefits'!D110</f>
        <v>Worker Title</v>
      </c>
      <c r="C43" s="83">
        <f>'Pay &amp; Benefits'!E111</f>
        <v>0</v>
      </c>
      <c r="D43" s="109">
        <f>SUM('Pay &amp; Benefits'!E113:E122)</f>
        <v>0</v>
      </c>
      <c r="E43" s="83">
        <f>WageBeneTable52[[#This Row],[Wage]]*WageBeneTable52[[#This Row],[Benefits %]]</f>
        <v>0</v>
      </c>
      <c r="F43" s="83">
        <f>SUM('Pay &amp; Benefits'!E118:E122)*WageBeneTable52[[#This Row],[Wage]]</f>
        <v>0</v>
      </c>
      <c r="G43" s="83">
        <f>WageBeneTable52[[#This Row],[Wage]]+WageBeneTable52[[#This Row],[Fringe Benefits (PW) $]]</f>
        <v>0</v>
      </c>
      <c r="H43" s="83">
        <f>(WageBeneTable52[[#This Row],[Wage]]+WageBeneTable52[[#This Row],[Benefits $]])*('Overhead &amp; Margin'!$D$10)/(1-'Overhead &amp; Margin'!$D$10)</f>
        <v>0</v>
      </c>
      <c r="I43" s="83">
        <f>(WageBeneTable52[[#This Row],[Wage]]+WageBeneTable52[[#This Row],[Benefits $]]+WageBeneTable52[[#This Row],[Overhead]])*('Overhead &amp; Margin'!$G$10)/(1-'Overhead &amp; Margin'!$G$10)</f>
        <v>0</v>
      </c>
      <c r="J43" s="83">
        <f>WageBeneTable52[[#This Row],[Wage]]+WageBeneTable52[[#This Row],[Benefits $]]+WageBeneTable52[[#This Row],[Overhead]]+WageBeneTable52[[#This Row],[Margin]]</f>
        <v>0</v>
      </c>
      <c r="K43" s="115">
        <f>((WageBeneTable52[[#This Row],[Wage]]+WageBeneTable52[[#This Row],[Benefits $]])*1.5)</f>
        <v>0</v>
      </c>
      <c r="L43" s="115">
        <f>WageBeneTable52[[#This Row],[Over Time Base]]*('Overhead &amp; Margin'!$D$10)/(1-'Overhead &amp; Margin'!$D$10)</f>
        <v>0</v>
      </c>
      <c r="M43" s="115">
        <f>(WageBeneTable52[[#This Row],[Over Time Base]]+WageBeneTable52[[#This Row],[OT OH]])*('Overhead &amp; Margin'!$G$10)/(1-'Overhead &amp; Margin'!$G$10)</f>
        <v>0</v>
      </c>
      <c r="N43" s="115">
        <f>WageBeneTable52[[#This Row],[Over Time Base]]+WageBeneTable52[[#This Row],[OT OH]]+WageBeneTable52[[#This Row],[OT Mar]]</f>
        <v>0</v>
      </c>
    </row>
    <row r="44" spans="1:14" x14ac:dyDescent="0.35">
      <c r="A44" s="79" t="s">
        <v>232</v>
      </c>
      <c r="B44" s="82" t="str">
        <f>'Pay &amp; Benefits'!F110</f>
        <v>Worker Title</v>
      </c>
      <c r="C44" s="83">
        <f>'Pay &amp; Benefits'!G111</f>
        <v>0</v>
      </c>
      <c r="D44" s="109">
        <f>SUM('Pay &amp; Benefits'!G113:G122)</f>
        <v>0</v>
      </c>
      <c r="E44" s="83">
        <f>WageBeneTable52[[#This Row],[Wage]]*WageBeneTable52[[#This Row],[Benefits %]]</f>
        <v>0</v>
      </c>
      <c r="F44" s="83">
        <f>SUM('Pay &amp; Benefits'!G118:G122)*WageBeneTable52[[#This Row],[Wage]]</f>
        <v>0</v>
      </c>
      <c r="G44" s="83">
        <f>WageBeneTable52[[#This Row],[Wage]]+WageBeneTable52[[#This Row],[Fringe Benefits (PW) $]]</f>
        <v>0</v>
      </c>
      <c r="H44" s="83">
        <f>(WageBeneTable52[[#This Row],[Wage]]+WageBeneTable52[[#This Row],[Benefits $]])*('Overhead &amp; Margin'!$D$10)/(1-'Overhead &amp; Margin'!$D$10)</f>
        <v>0</v>
      </c>
      <c r="I44" s="83">
        <f>(WageBeneTable52[[#This Row],[Wage]]+WageBeneTable52[[#This Row],[Benefits $]]+WageBeneTable52[[#This Row],[Overhead]])*('Overhead &amp; Margin'!$G$10)/(1-'Overhead &amp; Margin'!$G$10)</f>
        <v>0</v>
      </c>
      <c r="J44" s="83">
        <f>WageBeneTable52[[#This Row],[Wage]]+WageBeneTable52[[#This Row],[Benefits $]]+WageBeneTable52[[#This Row],[Overhead]]+WageBeneTable52[[#This Row],[Margin]]</f>
        <v>0</v>
      </c>
      <c r="K44" s="115">
        <f>((WageBeneTable52[[#This Row],[Wage]]+WageBeneTable52[[#This Row],[Benefits $]])*1.5)</f>
        <v>0</v>
      </c>
      <c r="L44" s="115">
        <f>WageBeneTable52[[#This Row],[Over Time Base]]*('Overhead &amp; Margin'!$D$10)/(1-'Overhead &amp; Margin'!$D$10)</f>
        <v>0</v>
      </c>
      <c r="M44" s="115">
        <f>(WageBeneTable52[[#This Row],[Over Time Base]]+WageBeneTable52[[#This Row],[OT OH]])*('Overhead &amp; Margin'!$G$10)/(1-'Overhead &amp; Margin'!$G$10)</f>
        <v>0</v>
      </c>
      <c r="N44" s="115">
        <f>WageBeneTable52[[#This Row],[Over Time Base]]+WageBeneTable52[[#This Row],[OT OH]]+WageBeneTable52[[#This Row],[OT Mar]]</f>
        <v>0</v>
      </c>
    </row>
    <row r="45" spans="1:14" x14ac:dyDescent="0.35">
      <c r="A45" s="79" t="s">
        <v>233</v>
      </c>
      <c r="B45" s="82" t="str">
        <f>'Pay &amp; Benefits'!H110</f>
        <v>Worker Title</v>
      </c>
      <c r="C45" s="83">
        <f>'Pay &amp; Benefits'!I111</f>
        <v>0</v>
      </c>
      <c r="D45" s="109">
        <f>SUM('Pay &amp; Benefits'!I113:I122)</f>
        <v>0</v>
      </c>
      <c r="E45" s="83">
        <f>WageBeneTable52[[#This Row],[Wage]]*WageBeneTable52[[#This Row],[Benefits %]]</f>
        <v>0</v>
      </c>
      <c r="F45" s="83">
        <f>SUM('Pay &amp; Benefits'!I118:I122)*WageBeneTable52[[#This Row],[Wage]]</f>
        <v>0</v>
      </c>
      <c r="G45" s="83">
        <f>WageBeneTable52[[#This Row],[Wage]]+WageBeneTable52[[#This Row],[Fringe Benefits (PW) $]]</f>
        <v>0</v>
      </c>
      <c r="H45" s="83">
        <f>(WageBeneTable52[[#This Row],[Wage]]+WageBeneTable52[[#This Row],[Benefits $]])*('Overhead &amp; Margin'!$D$10)/(1-'Overhead &amp; Margin'!$D$10)</f>
        <v>0</v>
      </c>
      <c r="I45" s="83">
        <f>(WageBeneTable52[[#This Row],[Wage]]+WageBeneTable52[[#This Row],[Benefits $]]+WageBeneTable52[[#This Row],[Overhead]])*('Overhead &amp; Margin'!$G$10)/(1-'Overhead &amp; Margin'!$G$10)</f>
        <v>0</v>
      </c>
      <c r="J45" s="83">
        <f>WageBeneTable52[[#This Row],[Wage]]+WageBeneTable52[[#This Row],[Benefits $]]+WageBeneTable52[[#This Row],[Overhead]]+WageBeneTable52[[#This Row],[Margin]]</f>
        <v>0</v>
      </c>
      <c r="K45" s="115">
        <f>((WageBeneTable52[[#This Row],[Wage]]+WageBeneTable52[[#This Row],[Benefits $]])*1.5)</f>
        <v>0</v>
      </c>
      <c r="L45" s="115">
        <f>WageBeneTable52[[#This Row],[Over Time Base]]*('Overhead &amp; Margin'!$D$10)/(1-'Overhead &amp; Margin'!$D$10)</f>
        <v>0</v>
      </c>
      <c r="M45" s="115">
        <f>(WageBeneTable52[[#This Row],[Over Time Base]]+WageBeneTable52[[#This Row],[OT OH]])*('Overhead &amp; Margin'!$G$10)/(1-'Overhead &amp; Margin'!$G$10)</f>
        <v>0</v>
      </c>
      <c r="N45" s="115">
        <f>WageBeneTable52[[#This Row],[Over Time Base]]+WageBeneTable52[[#This Row],[OT OH]]+WageBeneTable52[[#This Row],[OT Mar]]</f>
        <v>0</v>
      </c>
    </row>
    <row r="46" spans="1:14" x14ac:dyDescent="0.35">
      <c r="A46" s="79" t="s">
        <v>234</v>
      </c>
      <c r="B46" s="82" t="str">
        <f>'Pay &amp; Benefits'!J110</f>
        <v>Worker Title</v>
      </c>
      <c r="C46" s="83">
        <f>'Pay &amp; Benefits'!K111</f>
        <v>0</v>
      </c>
      <c r="D46" s="109">
        <f>SUM('Pay &amp; Benefits'!K113:K122)</f>
        <v>0</v>
      </c>
      <c r="E46" s="83">
        <f>WageBeneTable52[[#This Row],[Wage]]*WageBeneTable52[[#This Row],[Benefits %]]</f>
        <v>0</v>
      </c>
      <c r="F46" s="83">
        <f>SUM('Pay &amp; Benefits'!K118:K122)*WageBeneTable52[[#This Row],[Wage]]</f>
        <v>0</v>
      </c>
      <c r="G46" s="83">
        <f>WageBeneTable52[[#This Row],[Wage]]+WageBeneTable52[[#This Row],[Fringe Benefits (PW) $]]</f>
        <v>0</v>
      </c>
      <c r="H46" s="83">
        <f>(WageBeneTable52[[#This Row],[Wage]]+WageBeneTable52[[#This Row],[Benefits $]])*('Overhead &amp; Margin'!$D$10)/(1-'Overhead &amp; Margin'!$D$10)</f>
        <v>0</v>
      </c>
      <c r="I46" s="83">
        <f>(WageBeneTable52[[#This Row],[Wage]]+WageBeneTable52[[#This Row],[Benefits $]]+WageBeneTable52[[#This Row],[Overhead]])*('Overhead &amp; Margin'!$G$10)/(1-'Overhead &amp; Margin'!$G$10)</f>
        <v>0</v>
      </c>
      <c r="J46" s="83">
        <f>WageBeneTable52[[#This Row],[Wage]]+WageBeneTable52[[#This Row],[Benefits $]]+WageBeneTable52[[#This Row],[Overhead]]+WageBeneTable52[[#This Row],[Margin]]</f>
        <v>0</v>
      </c>
      <c r="K46" s="115">
        <f>((WageBeneTable52[[#This Row],[Wage]]+WageBeneTable52[[#This Row],[Benefits $]])*1.5)</f>
        <v>0</v>
      </c>
      <c r="L46" s="115">
        <f>WageBeneTable52[[#This Row],[Over Time Base]]*('Overhead &amp; Margin'!$D$10)/(1-'Overhead &amp; Margin'!$D$10)</f>
        <v>0</v>
      </c>
      <c r="M46" s="115">
        <f>(WageBeneTable52[[#This Row],[Over Time Base]]+WageBeneTable52[[#This Row],[OT OH]])*('Overhead &amp; Margin'!$G$10)/(1-'Overhead &amp; Margin'!$G$10)</f>
        <v>0</v>
      </c>
      <c r="N46" s="115">
        <f>WageBeneTable52[[#This Row],[Over Time Base]]+WageBeneTable52[[#This Row],[OT OH]]+WageBeneTable52[[#This Row],[OT Mar]]</f>
        <v>0</v>
      </c>
    </row>
    <row r="47" spans="1:14" x14ac:dyDescent="0.35">
      <c r="A47" s="79" t="s">
        <v>235</v>
      </c>
      <c r="B47" s="82" t="str">
        <f>'Pay &amp; Benefits'!B126</f>
        <v>Worker Title</v>
      </c>
      <c r="C47" s="83">
        <f>'Pay &amp; Benefits'!C127</f>
        <v>0</v>
      </c>
      <c r="D47" s="109">
        <f>SUM('Pay &amp; Benefits'!C129:C138)</f>
        <v>0</v>
      </c>
      <c r="E47" s="83">
        <f>WageBeneTable52[[#This Row],[Wage]]*WageBeneTable52[[#This Row],[Benefits %]]</f>
        <v>0</v>
      </c>
      <c r="F47" s="83">
        <f>SUM('Pay &amp; Benefits'!C134:C138)*WageBeneTable52[[#This Row],[Wage]]</f>
        <v>0</v>
      </c>
      <c r="G47" s="83">
        <f>WageBeneTable52[[#This Row],[Wage]]+WageBeneTable52[[#This Row],[Fringe Benefits (PW) $]]</f>
        <v>0</v>
      </c>
      <c r="H47" s="83">
        <f>(WageBeneTable52[[#This Row],[Wage]]+WageBeneTable52[[#This Row],[Benefits $]])*('Overhead &amp; Margin'!$D$10)/(1-'Overhead &amp; Margin'!$D$10)</f>
        <v>0</v>
      </c>
      <c r="I47" s="83">
        <f>(WageBeneTable52[[#This Row],[Wage]]+WageBeneTable52[[#This Row],[Benefits $]]+WageBeneTable52[[#This Row],[Overhead]])*('Overhead &amp; Margin'!$G$10)/(1-'Overhead &amp; Margin'!$G$10)</f>
        <v>0</v>
      </c>
      <c r="J47" s="83">
        <f>WageBeneTable52[[#This Row],[Wage]]+WageBeneTable52[[#This Row],[Benefits $]]+WageBeneTable52[[#This Row],[Overhead]]+WageBeneTable52[[#This Row],[Margin]]</f>
        <v>0</v>
      </c>
      <c r="K47" s="115">
        <f>((WageBeneTable52[[#This Row],[Wage]]+WageBeneTable52[[#This Row],[Benefits $]])*1.5)</f>
        <v>0</v>
      </c>
      <c r="L47" s="115">
        <f>WageBeneTable52[[#This Row],[Over Time Base]]*('Overhead &amp; Margin'!$D$10)/(1-'Overhead &amp; Margin'!$D$10)</f>
        <v>0</v>
      </c>
      <c r="M47" s="115">
        <f>(WageBeneTable52[[#This Row],[Over Time Base]]+WageBeneTable52[[#This Row],[OT OH]])*('Overhead &amp; Margin'!$G$10)/(1-'Overhead &amp; Margin'!$G$10)</f>
        <v>0</v>
      </c>
      <c r="N47" s="115">
        <f>WageBeneTable52[[#This Row],[Over Time Base]]+WageBeneTable52[[#This Row],[OT OH]]+WageBeneTable52[[#This Row],[OT Mar]]</f>
        <v>0</v>
      </c>
    </row>
    <row r="48" spans="1:14" x14ac:dyDescent="0.35">
      <c r="A48" s="79" t="s">
        <v>236</v>
      </c>
      <c r="B48" s="82" t="str">
        <f>'Pay &amp; Benefits'!D126</f>
        <v>Worker Title</v>
      </c>
      <c r="C48" s="83">
        <f>'Pay &amp; Benefits'!E127</f>
        <v>0</v>
      </c>
      <c r="D48" s="109">
        <f>SUM('Pay &amp; Benefits'!E129:E138)</f>
        <v>0</v>
      </c>
      <c r="E48" s="83">
        <f>WageBeneTable52[[#This Row],[Wage]]*WageBeneTable52[[#This Row],[Benefits %]]</f>
        <v>0</v>
      </c>
      <c r="F48" s="83">
        <f>SUM('Pay &amp; Benefits'!E134:E138)*WageBeneTable52[[#This Row],[Wage]]</f>
        <v>0</v>
      </c>
      <c r="G48" s="83">
        <f>WageBeneTable52[[#This Row],[Wage]]+WageBeneTable52[[#This Row],[Fringe Benefits (PW) $]]</f>
        <v>0</v>
      </c>
      <c r="H48" s="83">
        <f>(WageBeneTable52[[#This Row],[Wage]]+WageBeneTable52[[#This Row],[Benefits $]])*('Overhead &amp; Margin'!$D$10)/(1-'Overhead &amp; Margin'!$D$10)</f>
        <v>0</v>
      </c>
      <c r="I48" s="83">
        <f>(WageBeneTable52[[#This Row],[Wage]]+WageBeneTable52[[#This Row],[Benefits $]]+WageBeneTable52[[#This Row],[Overhead]])*('Overhead &amp; Margin'!$G$10)/(1-'Overhead &amp; Margin'!$G$10)</f>
        <v>0</v>
      </c>
      <c r="J48" s="83">
        <f>WageBeneTable52[[#This Row],[Wage]]+WageBeneTable52[[#This Row],[Benefits $]]+WageBeneTable52[[#This Row],[Overhead]]+WageBeneTable52[[#This Row],[Margin]]</f>
        <v>0</v>
      </c>
      <c r="K48" s="115">
        <f>((WageBeneTable52[[#This Row],[Wage]]+WageBeneTable52[[#This Row],[Benefits $]])*1.5)</f>
        <v>0</v>
      </c>
      <c r="L48" s="115">
        <f>WageBeneTable52[[#This Row],[Over Time Base]]*('Overhead &amp; Margin'!$D$10)/(1-'Overhead &amp; Margin'!$D$10)</f>
        <v>0</v>
      </c>
      <c r="M48" s="115">
        <f>(WageBeneTable52[[#This Row],[Over Time Base]]+WageBeneTable52[[#This Row],[OT OH]])*('Overhead &amp; Margin'!$G$10)/(1-'Overhead &amp; Margin'!$G$10)</f>
        <v>0</v>
      </c>
      <c r="N48" s="115">
        <f>WageBeneTable52[[#This Row],[Over Time Base]]+WageBeneTable52[[#This Row],[OT OH]]+WageBeneTable52[[#This Row],[OT Mar]]</f>
        <v>0</v>
      </c>
    </row>
    <row r="49" spans="1:14" x14ac:dyDescent="0.35">
      <c r="A49" s="79" t="s">
        <v>237</v>
      </c>
      <c r="B49" s="82" t="str">
        <f>'Pay &amp; Benefits'!F126</f>
        <v>Worker Title</v>
      </c>
      <c r="C49" s="83">
        <f>'Pay &amp; Benefits'!G127</f>
        <v>0</v>
      </c>
      <c r="D49" s="109">
        <f>SUM('Pay &amp; Benefits'!G129:G138)</f>
        <v>0</v>
      </c>
      <c r="E49" s="83">
        <f>WageBeneTable52[[#This Row],[Wage]]*WageBeneTable52[[#This Row],[Benefits %]]</f>
        <v>0</v>
      </c>
      <c r="F49" s="83">
        <f>SUM('Pay &amp; Benefits'!G134:G138)*WageBeneTable52[[#This Row],[Wage]]</f>
        <v>0</v>
      </c>
      <c r="G49" s="83">
        <f>WageBeneTable52[[#This Row],[Wage]]+WageBeneTable52[[#This Row],[Fringe Benefits (PW) $]]</f>
        <v>0</v>
      </c>
      <c r="H49" s="83">
        <f>(WageBeneTable52[[#This Row],[Wage]]+WageBeneTable52[[#This Row],[Benefits $]])*('Overhead &amp; Margin'!$D$10)/(1-'Overhead &amp; Margin'!$D$10)</f>
        <v>0</v>
      </c>
      <c r="I49" s="83">
        <f>(WageBeneTable52[[#This Row],[Wage]]+WageBeneTable52[[#This Row],[Benefits $]]+WageBeneTable52[[#This Row],[Overhead]])*('Overhead &amp; Margin'!$G$10)/(1-'Overhead &amp; Margin'!$G$10)</f>
        <v>0</v>
      </c>
      <c r="J49" s="83">
        <f>WageBeneTable52[[#This Row],[Wage]]+WageBeneTable52[[#This Row],[Benefits $]]+WageBeneTable52[[#This Row],[Overhead]]+WageBeneTable52[[#This Row],[Margin]]</f>
        <v>0</v>
      </c>
      <c r="K49" s="115">
        <f>((WageBeneTable52[[#This Row],[Wage]]+WageBeneTable52[[#This Row],[Benefits $]])*1.5)</f>
        <v>0</v>
      </c>
      <c r="L49" s="115">
        <f>WageBeneTable52[[#This Row],[Over Time Base]]*('Overhead &amp; Margin'!$D$10)/(1-'Overhead &amp; Margin'!$D$10)</f>
        <v>0</v>
      </c>
      <c r="M49" s="115">
        <f>(WageBeneTable52[[#This Row],[Over Time Base]]+WageBeneTable52[[#This Row],[OT OH]])*('Overhead &amp; Margin'!$G$10)/(1-'Overhead &amp; Margin'!$G$10)</f>
        <v>0</v>
      </c>
      <c r="N49" s="115">
        <f>WageBeneTable52[[#This Row],[Over Time Base]]+WageBeneTable52[[#This Row],[OT OH]]+WageBeneTable52[[#This Row],[OT Mar]]</f>
        <v>0</v>
      </c>
    </row>
    <row r="50" spans="1:14" x14ac:dyDescent="0.35">
      <c r="A50" s="79" t="s">
        <v>238</v>
      </c>
      <c r="B50" s="82" t="str">
        <f>'Pay &amp; Benefits'!H126</f>
        <v>Worker Title</v>
      </c>
      <c r="C50" s="83">
        <f>'Pay &amp; Benefits'!I127</f>
        <v>0</v>
      </c>
      <c r="D50" s="109">
        <f>SUM('Pay &amp; Benefits'!I129:I138)</f>
        <v>0</v>
      </c>
      <c r="E50" s="83">
        <f>WageBeneTable52[[#This Row],[Wage]]*WageBeneTable52[[#This Row],[Benefits %]]</f>
        <v>0</v>
      </c>
      <c r="F50" s="83">
        <f>SUM('Pay &amp; Benefits'!I134:I138)*WageBeneTable52[[#This Row],[Wage]]</f>
        <v>0</v>
      </c>
      <c r="G50" s="83">
        <f>WageBeneTable52[[#This Row],[Wage]]+WageBeneTable52[[#This Row],[Fringe Benefits (PW) $]]</f>
        <v>0</v>
      </c>
      <c r="H50" s="83">
        <f>(WageBeneTable52[[#This Row],[Wage]]+WageBeneTable52[[#This Row],[Benefits $]])*('Overhead &amp; Margin'!$D$10)/(1-'Overhead &amp; Margin'!$D$10)</f>
        <v>0</v>
      </c>
      <c r="I50" s="83">
        <f>(WageBeneTable52[[#This Row],[Wage]]+WageBeneTable52[[#This Row],[Benefits $]]+WageBeneTable52[[#This Row],[Overhead]])*('Overhead &amp; Margin'!$G$10)/(1-'Overhead &amp; Margin'!$G$10)</f>
        <v>0</v>
      </c>
      <c r="J50" s="83">
        <f>WageBeneTable52[[#This Row],[Wage]]+WageBeneTable52[[#This Row],[Benefits $]]+WageBeneTable52[[#This Row],[Overhead]]+WageBeneTable52[[#This Row],[Margin]]</f>
        <v>0</v>
      </c>
      <c r="K50" s="115">
        <f>((WageBeneTable52[[#This Row],[Wage]]+WageBeneTable52[[#This Row],[Benefits $]])*1.5)</f>
        <v>0</v>
      </c>
      <c r="L50" s="115">
        <f>WageBeneTable52[[#This Row],[Over Time Base]]*('Overhead &amp; Margin'!$D$10)/(1-'Overhead &amp; Margin'!$D$10)</f>
        <v>0</v>
      </c>
      <c r="M50" s="115">
        <f>(WageBeneTable52[[#This Row],[Over Time Base]]+WageBeneTable52[[#This Row],[OT OH]])*('Overhead &amp; Margin'!$G$10)/(1-'Overhead &amp; Margin'!$G$10)</f>
        <v>0</v>
      </c>
      <c r="N50" s="115">
        <f>WageBeneTable52[[#This Row],[Over Time Base]]+WageBeneTable52[[#This Row],[OT OH]]+WageBeneTable52[[#This Row],[OT Mar]]</f>
        <v>0</v>
      </c>
    </row>
    <row r="51" spans="1:14" x14ac:dyDescent="0.35">
      <c r="A51" s="79" t="s">
        <v>239</v>
      </c>
      <c r="B51" s="82" t="str">
        <f>'Pay &amp; Benefits'!J126</f>
        <v>Worker Title</v>
      </c>
      <c r="C51" s="83">
        <f>'Pay &amp; Benefits'!K127</f>
        <v>0</v>
      </c>
      <c r="D51" s="109">
        <f>SUM('Pay &amp; Benefits'!K129:K138)</f>
        <v>0</v>
      </c>
      <c r="E51" s="83">
        <f>WageBeneTable52[[#This Row],[Wage]]*WageBeneTable52[[#This Row],[Benefits %]]</f>
        <v>0</v>
      </c>
      <c r="F51" s="83">
        <f>SUM('Pay &amp; Benefits'!K134:K138)*WageBeneTable52[[#This Row],[Wage]]</f>
        <v>0</v>
      </c>
      <c r="G51" s="83">
        <f>WageBeneTable52[[#This Row],[Wage]]+WageBeneTable52[[#This Row],[Fringe Benefits (PW) $]]</f>
        <v>0</v>
      </c>
      <c r="H51" s="83">
        <f>(WageBeneTable52[[#This Row],[Wage]]+WageBeneTable52[[#This Row],[Benefits $]])*('Overhead &amp; Margin'!$D$10)/(1-'Overhead &amp; Margin'!$D$10)</f>
        <v>0</v>
      </c>
      <c r="I51" s="83">
        <f>(WageBeneTable52[[#This Row],[Wage]]+WageBeneTable52[[#This Row],[Benefits $]]+WageBeneTable52[[#This Row],[Overhead]])*('Overhead &amp; Margin'!$G$10)/(1-'Overhead &amp; Margin'!$G$10)</f>
        <v>0</v>
      </c>
      <c r="J51" s="83">
        <f>WageBeneTable52[[#This Row],[Wage]]+WageBeneTable52[[#This Row],[Benefits $]]+WageBeneTable52[[#This Row],[Overhead]]+WageBeneTable52[[#This Row],[Margin]]</f>
        <v>0</v>
      </c>
      <c r="K51" s="115">
        <f>((WageBeneTable52[[#This Row],[Wage]]+WageBeneTable52[[#This Row],[Benefits $]])*1.5)</f>
        <v>0</v>
      </c>
      <c r="L51" s="115">
        <f>WageBeneTable52[[#This Row],[Over Time Base]]*('Overhead &amp; Margin'!$D$10)/(1-'Overhead &amp; Margin'!$D$10)</f>
        <v>0</v>
      </c>
      <c r="M51" s="115">
        <f>(WageBeneTable52[[#This Row],[Over Time Base]]+WageBeneTable52[[#This Row],[OT OH]])*('Overhead &amp; Margin'!$G$10)/(1-'Overhead &amp; Margin'!$G$10)</f>
        <v>0</v>
      </c>
      <c r="N51" s="115">
        <f>WageBeneTable52[[#This Row],[Over Time Base]]+WageBeneTable52[[#This Row],[OT OH]]+WageBeneTable52[[#This Row],[OT Mar]]</f>
        <v>0</v>
      </c>
    </row>
    <row r="52" spans="1:14" x14ac:dyDescent="0.35">
      <c r="A52" s="79" t="s">
        <v>240</v>
      </c>
      <c r="B52" s="82" t="str">
        <f>'Pay &amp; Benefits'!B142</f>
        <v>Worker Title</v>
      </c>
      <c r="C52" s="83">
        <f>'Pay &amp; Benefits'!C143</f>
        <v>0</v>
      </c>
      <c r="D52" s="109">
        <f>SUM('Pay &amp; Benefits'!C145:C155)</f>
        <v>0</v>
      </c>
      <c r="E52" s="83">
        <f>WageBeneTable52[[#This Row],[Wage]]*WageBeneTable52[[#This Row],[Benefits %]]</f>
        <v>0</v>
      </c>
      <c r="F52" s="83">
        <f>SUM('Pay &amp; Benefits'!C150:C155)*WageBeneTable52[[#This Row],[Wage]]</f>
        <v>0</v>
      </c>
      <c r="G52" s="83">
        <f>WageBeneTable52[[#This Row],[Wage]]+WageBeneTable52[[#This Row],[Fringe Benefits (PW) $]]</f>
        <v>0</v>
      </c>
      <c r="H52" s="83">
        <f>(WageBeneTable52[[#This Row],[Wage]]+WageBeneTable52[[#This Row],[Benefits $]])*('Overhead &amp; Margin'!$D$10)/(1-'Overhead &amp; Margin'!$D$10)</f>
        <v>0</v>
      </c>
      <c r="I52" s="83">
        <f>(WageBeneTable52[[#This Row],[Wage]]+WageBeneTable52[[#This Row],[Benefits $]]+WageBeneTable52[[#This Row],[Overhead]])*('Overhead &amp; Margin'!$G$10)/(1-'Overhead &amp; Margin'!$G$10)</f>
        <v>0</v>
      </c>
      <c r="J52" s="83">
        <f>WageBeneTable52[[#This Row],[Wage]]+WageBeneTable52[[#This Row],[Benefits $]]+WageBeneTable52[[#This Row],[Overhead]]+WageBeneTable52[[#This Row],[Margin]]</f>
        <v>0</v>
      </c>
      <c r="K52" s="115">
        <f>((WageBeneTable52[[#This Row],[Wage]]+WageBeneTable52[[#This Row],[Benefits $]])*1.5)</f>
        <v>0</v>
      </c>
      <c r="L52" s="115">
        <f>WageBeneTable52[[#This Row],[Over Time Base]]*('Overhead &amp; Margin'!$D$10)/(1-'Overhead &amp; Margin'!$D$10)</f>
        <v>0</v>
      </c>
      <c r="M52" s="115">
        <f>(WageBeneTable52[[#This Row],[Over Time Base]]+WageBeneTable52[[#This Row],[OT OH]])*('Overhead &amp; Margin'!$G$10)/(1-'Overhead &amp; Margin'!$G$10)</f>
        <v>0</v>
      </c>
      <c r="N52" s="115">
        <f>WageBeneTable52[[#This Row],[Over Time Base]]+WageBeneTable52[[#This Row],[OT OH]]+WageBeneTable52[[#This Row],[OT Mar]]</f>
        <v>0</v>
      </c>
    </row>
    <row r="53" spans="1:14" x14ac:dyDescent="0.35">
      <c r="A53" s="79" t="s">
        <v>241</v>
      </c>
      <c r="B53" s="82" t="str">
        <f>'Pay &amp; Benefits'!D142</f>
        <v>Worker Title</v>
      </c>
      <c r="C53" s="83">
        <f>'Pay &amp; Benefits'!E143</f>
        <v>0</v>
      </c>
      <c r="D53" s="109">
        <f>SUM('Pay &amp; Benefits'!E145:E155)</f>
        <v>0</v>
      </c>
      <c r="E53" s="83">
        <f>WageBeneTable52[[#This Row],[Wage]]*WageBeneTable52[[#This Row],[Benefits %]]</f>
        <v>0</v>
      </c>
      <c r="F53" s="83">
        <f>SUM('Pay &amp; Benefits'!E150:E155)*WageBeneTable52[[#This Row],[Wage]]</f>
        <v>0</v>
      </c>
      <c r="G53" s="83">
        <f>WageBeneTable52[[#This Row],[Wage]]+WageBeneTable52[[#This Row],[Fringe Benefits (PW) $]]</f>
        <v>0</v>
      </c>
      <c r="H53" s="83">
        <f>(WageBeneTable52[[#This Row],[Wage]]+WageBeneTable52[[#This Row],[Benefits $]])*('Overhead &amp; Margin'!$D$10)/(1-'Overhead &amp; Margin'!$D$10)</f>
        <v>0</v>
      </c>
      <c r="I53" s="83">
        <f>(WageBeneTable52[[#This Row],[Wage]]+WageBeneTable52[[#This Row],[Benefits $]]+WageBeneTable52[[#This Row],[Overhead]])*('Overhead &amp; Margin'!$G$10)/(1-'Overhead &amp; Margin'!$G$10)</f>
        <v>0</v>
      </c>
      <c r="J53" s="83">
        <f>WageBeneTable52[[#This Row],[Wage]]+WageBeneTable52[[#This Row],[Benefits $]]+WageBeneTable52[[#This Row],[Overhead]]+WageBeneTable52[[#This Row],[Margin]]</f>
        <v>0</v>
      </c>
      <c r="K53" s="115">
        <f>((WageBeneTable52[[#This Row],[Wage]]+WageBeneTable52[[#This Row],[Benefits $]])*1.5)</f>
        <v>0</v>
      </c>
      <c r="L53" s="115">
        <f>WageBeneTable52[[#This Row],[Over Time Base]]*('Overhead &amp; Margin'!$D$10)/(1-'Overhead &amp; Margin'!$D$10)</f>
        <v>0</v>
      </c>
      <c r="M53" s="115">
        <f>(WageBeneTable52[[#This Row],[Over Time Base]]+WageBeneTable52[[#This Row],[OT OH]])*('Overhead &amp; Margin'!$G$10)/(1-'Overhead &amp; Margin'!$G$10)</f>
        <v>0</v>
      </c>
      <c r="N53" s="115">
        <f>WageBeneTable52[[#This Row],[Over Time Base]]+WageBeneTable52[[#This Row],[OT OH]]+WageBeneTable52[[#This Row],[OT Mar]]</f>
        <v>0</v>
      </c>
    </row>
    <row r="54" spans="1:14" x14ac:dyDescent="0.35">
      <c r="A54" s="79" t="s">
        <v>242</v>
      </c>
      <c r="B54" s="82" t="str">
        <f>'Pay &amp; Benefits'!F142</f>
        <v>Worker Title</v>
      </c>
      <c r="C54" s="83">
        <f>'Pay &amp; Benefits'!G143</f>
        <v>0</v>
      </c>
      <c r="D54" s="109">
        <f>SUM('Pay &amp; Benefits'!G145:G155)</f>
        <v>0</v>
      </c>
      <c r="E54" s="83">
        <f>WageBeneTable52[[#This Row],[Wage]]*WageBeneTable52[[#This Row],[Benefits %]]</f>
        <v>0</v>
      </c>
      <c r="F54" s="83">
        <f>SUM('Pay &amp; Benefits'!G150:G155)*WageBeneTable52[[#This Row],[Wage]]</f>
        <v>0</v>
      </c>
      <c r="G54" s="83">
        <f>WageBeneTable52[[#This Row],[Wage]]+WageBeneTable52[[#This Row],[Fringe Benefits (PW) $]]</f>
        <v>0</v>
      </c>
      <c r="H54" s="83">
        <f>(WageBeneTable52[[#This Row],[Wage]]+WageBeneTable52[[#This Row],[Benefits $]])*('Overhead &amp; Margin'!$D$10)/(1-'Overhead &amp; Margin'!$D$10)</f>
        <v>0</v>
      </c>
      <c r="I54" s="83">
        <f>(WageBeneTable52[[#This Row],[Wage]]+WageBeneTable52[[#This Row],[Benefits $]]+WageBeneTable52[[#This Row],[Overhead]])*('Overhead &amp; Margin'!$G$10)/(1-'Overhead &amp; Margin'!$G$10)</f>
        <v>0</v>
      </c>
      <c r="J54" s="83">
        <f>WageBeneTable52[[#This Row],[Wage]]+WageBeneTable52[[#This Row],[Benefits $]]+WageBeneTable52[[#This Row],[Overhead]]+WageBeneTable52[[#This Row],[Margin]]</f>
        <v>0</v>
      </c>
      <c r="K54" s="115">
        <f>((WageBeneTable52[[#This Row],[Wage]]+WageBeneTable52[[#This Row],[Benefits $]])*1.5)</f>
        <v>0</v>
      </c>
      <c r="L54" s="115">
        <f>WageBeneTable52[[#This Row],[Over Time Base]]*('Overhead &amp; Margin'!$D$10)/(1-'Overhead &amp; Margin'!$D$10)</f>
        <v>0</v>
      </c>
      <c r="M54" s="115">
        <f>(WageBeneTable52[[#This Row],[Over Time Base]]+WageBeneTable52[[#This Row],[OT OH]])*('Overhead &amp; Margin'!$G$10)/(1-'Overhead &amp; Margin'!$G$10)</f>
        <v>0</v>
      </c>
      <c r="N54" s="115">
        <f>WageBeneTable52[[#This Row],[Over Time Base]]+WageBeneTable52[[#This Row],[OT OH]]+WageBeneTable52[[#This Row],[OT Mar]]</f>
        <v>0</v>
      </c>
    </row>
    <row r="55" spans="1:14" x14ac:dyDescent="0.35">
      <c r="A55" s="79" t="s">
        <v>243</v>
      </c>
      <c r="B55" s="82" t="str">
        <f>'Pay &amp; Benefits'!H142</f>
        <v>Worker Title</v>
      </c>
      <c r="C55" s="83">
        <f>'Pay &amp; Benefits'!I143</f>
        <v>0</v>
      </c>
      <c r="D55" s="109">
        <f>SUM('Pay &amp; Benefits'!I145:I155)</f>
        <v>0</v>
      </c>
      <c r="E55" s="83">
        <f>WageBeneTable52[[#This Row],[Wage]]*WageBeneTable52[[#This Row],[Benefits %]]</f>
        <v>0</v>
      </c>
      <c r="F55" s="83">
        <f>SUM('Pay &amp; Benefits'!I150:I155)*WageBeneTable52[[#This Row],[Wage]]</f>
        <v>0</v>
      </c>
      <c r="G55" s="83">
        <f>WageBeneTable52[[#This Row],[Wage]]+WageBeneTable52[[#This Row],[Fringe Benefits (PW) $]]</f>
        <v>0</v>
      </c>
      <c r="H55" s="83">
        <f>(WageBeneTable52[[#This Row],[Wage]]+WageBeneTable52[[#This Row],[Benefits $]])*('Overhead &amp; Margin'!$D$10)/(1-'Overhead &amp; Margin'!$D$10)</f>
        <v>0</v>
      </c>
      <c r="I55" s="83">
        <f>(WageBeneTable52[[#This Row],[Wage]]+WageBeneTable52[[#This Row],[Benefits $]]+WageBeneTable52[[#This Row],[Overhead]])*('Overhead &amp; Margin'!$G$10)/(1-'Overhead &amp; Margin'!$G$10)</f>
        <v>0</v>
      </c>
      <c r="J55" s="83">
        <f>WageBeneTable52[[#This Row],[Wage]]+WageBeneTable52[[#This Row],[Benefits $]]+WageBeneTable52[[#This Row],[Overhead]]+WageBeneTable52[[#This Row],[Margin]]</f>
        <v>0</v>
      </c>
      <c r="K55" s="115">
        <f>((WageBeneTable52[[#This Row],[Wage]]+WageBeneTable52[[#This Row],[Benefits $]])*1.5)</f>
        <v>0</v>
      </c>
      <c r="L55" s="115">
        <f>WageBeneTable52[[#This Row],[Over Time Base]]*('Overhead &amp; Margin'!$D$10)/(1-'Overhead &amp; Margin'!$D$10)</f>
        <v>0</v>
      </c>
      <c r="M55" s="115">
        <f>(WageBeneTable52[[#This Row],[Over Time Base]]+WageBeneTable52[[#This Row],[OT OH]])*('Overhead &amp; Margin'!$G$10)/(1-'Overhead &amp; Margin'!$G$10)</f>
        <v>0</v>
      </c>
      <c r="N55" s="115">
        <f>WageBeneTable52[[#This Row],[Over Time Base]]+WageBeneTable52[[#This Row],[OT OH]]+WageBeneTable52[[#This Row],[OT Mar]]</f>
        <v>0</v>
      </c>
    </row>
    <row r="56" spans="1:14" x14ac:dyDescent="0.35">
      <c r="A56" s="79" t="s">
        <v>244</v>
      </c>
      <c r="B56" s="84" t="str">
        <f>'Pay &amp; Benefits'!J142</f>
        <v>Worker Title</v>
      </c>
      <c r="C56" s="85">
        <f>'Pay &amp; Benefits'!K143</f>
        <v>0</v>
      </c>
      <c r="D56" s="110">
        <f>SUM('Pay &amp; Benefits'!K145:K155)</f>
        <v>0</v>
      </c>
      <c r="E56" s="83">
        <f>WageBeneTable52[[#This Row],[Wage]]*WageBeneTable52[[#This Row],[Benefits %]]</f>
        <v>0</v>
      </c>
      <c r="F56" s="83">
        <f>SUM('Pay &amp; Benefits'!K150:K155)*WageBeneTable52[[#This Row],[Wage]]</f>
        <v>0</v>
      </c>
      <c r="G56" s="83">
        <f>WageBeneTable52[[#This Row],[Wage]]+WageBeneTable52[[#This Row],[Fringe Benefits (PW) $]]</f>
        <v>0</v>
      </c>
      <c r="H56" s="83">
        <f>(WageBeneTable52[[#This Row],[Wage]]+WageBeneTable52[[#This Row],[Benefits $]])*('Overhead &amp; Margin'!$D$10)/(1-'Overhead &amp; Margin'!$D$10)</f>
        <v>0</v>
      </c>
      <c r="I56" s="83">
        <f>(WageBeneTable52[[#This Row],[Wage]]+WageBeneTable52[[#This Row],[Benefits $]]+WageBeneTable52[[#This Row],[Overhead]])*('Overhead &amp; Margin'!$G$10)/(1-'Overhead &amp; Margin'!$G$10)</f>
        <v>0</v>
      </c>
      <c r="J56" s="83">
        <f>WageBeneTable52[[#This Row],[Wage]]+WageBeneTable52[[#This Row],[Benefits $]]+WageBeneTable52[[#This Row],[Overhead]]+WageBeneTable52[[#This Row],[Margin]]</f>
        <v>0</v>
      </c>
      <c r="K56" s="115">
        <f>((WageBeneTable52[[#This Row],[Wage]]+WageBeneTable52[[#This Row],[Benefits $]])*1.5)</f>
        <v>0</v>
      </c>
      <c r="L56" s="115">
        <f>WageBeneTable52[[#This Row],[Over Time Base]]*('Overhead &amp; Margin'!$D$10)/(1-'Overhead &amp; Margin'!$D$10)</f>
        <v>0</v>
      </c>
      <c r="M56" s="115">
        <f>(WageBeneTable52[[#This Row],[Over Time Base]]+WageBeneTable52[[#This Row],[OT OH]])*('Overhead &amp; Margin'!$G$10)/(1-'Overhead &amp; Margin'!$G$10)</f>
        <v>0</v>
      </c>
      <c r="N56" s="115">
        <f>WageBeneTable52[[#This Row],[Over Time Base]]+WageBeneTable52[[#This Row],[OT OH]]+WageBeneTable52[[#This Row],[OT Mar]]</f>
        <v>0</v>
      </c>
    </row>
    <row r="57" spans="1:14" x14ac:dyDescent="0.35">
      <c r="A57" s="79" t="s">
        <v>245</v>
      </c>
      <c r="B57" s="82" t="str">
        <f>'Pay &amp; Benefits'!B157</f>
        <v>Worker Title</v>
      </c>
      <c r="C57" s="83">
        <f>'Pay &amp; Benefits'!C158</f>
        <v>0</v>
      </c>
      <c r="D57" s="109">
        <f>SUM('Pay &amp; Benefits'!C160:C169)</f>
        <v>0</v>
      </c>
      <c r="E57" s="83">
        <f>WageBeneTable52[[#This Row],[Wage]]*WageBeneTable52[[#This Row],[Benefits %]]</f>
        <v>0</v>
      </c>
      <c r="F57" s="83">
        <f>SUM('Pay &amp; Benefits'!C165:C169)*WageBeneTable52[[#This Row],[Wage]]</f>
        <v>0</v>
      </c>
      <c r="G57" s="83">
        <f>WageBeneTable52[[#This Row],[Wage]]+WageBeneTable52[[#This Row],[Fringe Benefits (PW) $]]</f>
        <v>0</v>
      </c>
      <c r="H57" s="83">
        <f>(WageBeneTable52[[#This Row],[Wage]]+WageBeneTable52[[#This Row],[Benefits $]])*('Overhead &amp; Margin'!$D$10)/(1-'Overhead &amp; Margin'!$D$10)</f>
        <v>0</v>
      </c>
      <c r="I57" s="83">
        <f>(WageBeneTable52[[#This Row],[Wage]]+WageBeneTable52[[#This Row],[Benefits $]]+WageBeneTable52[[#This Row],[Overhead]])*('Overhead &amp; Margin'!$G$10)/(1-'Overhead &amp; Margin'!$G$10)</f>
        <v>0</v>
      </c>
      <c r="J57" s="83">
        <f>WageBeneTable52[[#This Row],[Wage]]+WageBeneTable52[[#This Row],[Benefits $]]+WageBeneTable52[[#This Row],[Overhead]]+WageBeneTable52[[#This Row],[Margin]]</f>
        <v>0</v>
      </c>
      <c r="K57" s="115">
        <f>((WageBeneTable52[[#This Row],[Wage]]+WageBeneTable52[[#This Row],[Benefits $]])*1.5)</f>
        <v>0</v>
      </c>
      <c r="L57" s="115">
        <f>WageBeneTable52[[#This Row],[Over Time Base]]*('Overhead &amp; Margin'!$D$10)/(1-'Overhead &amp; Margin'!$D$10)</f>
        <v>0</v>
      </c>
      <c r="M57" s="115">
        <f>(WageBeneTable52[[#This Row],[Over Time Base]]+WageBeneTable52[[#This Row],[OT OH]])*('Overhead &amp; Margin'!$G$10)/(1-'Overhead &amp; Margin'!$G$10)</f>
        <v>0</v>
      </c>
      <c r="N57" s="115">
        <f>WageBeneTable52[[#This Row],[Over Time Base]]+WageBeneTable52[[#This Row],[OT OH]]+WageBeneTable52[[#This Row],[OT Mar]]</f>
        <v>0</v>
      </c>
    </row>
    <row r="58" spans="1:14" x14ac:dyDescent="0.35">
      <c r="A58" s="79" t="s">
        <v>246</v>
      </c>
      <c r="B58" s="82" t="str">
        <f>'Pay &amp; Benefits'!D157</f>
        <v>Worker Title</v>
      </c>
      <c r="C58" s="83">
        <f>'Pay &amp; Benefits'!E158</f>
        <v>0</v>
      </c>
      <c r="D58" s="109">
        <f>SUM('Pay &amp; Benefits'!E160:E169)</f>
        <v>0</v>
      </c>
      <c r="E58" s="83">
        <f>WageBeneTable52[[#This Row],[Wage]]*WageBeneTable52[[#This Row],[Benefits %]]</f>
        <v>0</v>
      </c>
      <c r="F58" s="83">
        <f>SUM('Pay &amp; Benefits'!E165:E169)*WageBeneTable52[[#This Row],[Wage]]</f>
        <v>0</v>
      </c>
      <c r="G58" s="83">
        <f>WageBeneTable52[[#This Row],[Wage]]+WageBeneTable52[[#This Row],[Fringe Benefits (PW) $]]</f>
        <v>0</v>
      </c>
      <c r="H58" s="83">
        <f>(WageBeneTable52[[#This Row],[Wage]]+WageBeneTable52[[#This Row],[Benefits $]])*('Overhead &amp; Margin'!$D$10)/(1-'Overhead &amp; Margin'!$D$10)</f>
        <v>0</v>
      </c>
      <c r="I58" s="83">
        <f>(WageBeneTable52[[#This Row],[Wage]]+WageBeneTable52[[#This Row],[Benefits $]]+WageBeneTable52[[#This Row],[Overhead]])*('Overhead &amp; Margin'!$G$10)/(1-'Overhead &amp; Margin'!$G$10)</f>
        <v>0</v>
      </c>
      <c r="J58" s="83">
        <f>WageBeneTable52[[#This Row],[Wage]]+WageBeneTable52[[#This Row],[Benefits $]]+WageBeneTable52[[#This Row],[Overhead]]+WageBeneTable52[[#This Row],[Margin]]</f>
        <v>0</v>
      </c>
      <c r="K58" s="115">
        <f>((WageBeneTable52[[#This Row],[Wage]]+WageBeneTable52[[#This Row],[Benefits $]])*1.5)</f>
        <v>0</v>
      </c>
      <c r="L58" s="115">
        <f>WageBeneTable52[[#This Row],[Over Time Base]]*('Overhead &amp; Margin'!$D$10)/(1-'Overhead &amp; Margin'!$D$10)</f>
        <v>0</v>
      </c>
      <c r="M58" s="115">
        <f>(WageBeneTable52[[#This Row],[Over Time Base]]+WageBeneTable52[[#This Row],[OT OH]])*('Overhead &amp; Margin'!$G$10)/(1-'Overhead &amp; Margin'!$G$10)</f>
        <v>0</v>
      </c>
      <c r="N58" s="115">
        <f>WageBeneTable52[[#This Row],[Over Time Base]]+WageBeneTable52[[#This Row],[OT OH]]+WageBeneTable52[[#This Row],[OT Mar]]</f>
        <v>0</v>
      </c>
    </row>
    <row r="59" spans="1:14" x14ac:dyDescent="0.35">
      <c r="A59" s="79" t="s">
        <v>247</v>
      </c>
      <c r="B59" s="82" t="str">
        <f>'Pay &amp; Benefits'!F157</f>
        <v>Worker Title</v>
      </c>
      <c r="C59" s="83">
        <f>'Pay &amp; Benefits'!G158</f>
        <v>0</v>
      </c>
      <c r="D59" s="109">
        <f>SUM('Pay &amp; Benefits'!G160:G169)</f>
        <v>0</v>
      </c>
      <c r="E59" s="83">
        <f>WageBeneTable52[[#This Row],[Wage]]*WageBeneTable52[[#This Row],[Benefits %]]</f>
        <v>0</v>
      </c>
      <c r="F59" s="83">
        <f>SUM('Pay &amp; Benefits'!G165:G169)*WageBeneTable52[[#This Row],[Wage]]</f>
        <v>0</v>
      </c>
      <c r="G59" s="83">
        <f>WageBeneTable52[[#This Row],[Wage]]+WageBeneTable52[[#This Row],[Fringe Benefits (PW) $]]</f>
        <v>0</v>
      </c>
      <c r="H59" s="83">
        <f>(WageBeneTable52[[#This Row],[Wage]]+WageBeneTable52[[#This Row],[Benefits $]])*('Overhead &amp; Margin'!$D$10)/(1-'Overhead &amp; Margin'!$D$10)</f>
        <v>0</v>
      </c>
      <c r="I59" s="83">
        <f>(WageBeneTable52[[#This Row],[Wage]]+WageBeneTable52[[#This Row],[Benefits $]]+WageBeneTable52[[#This Row],[Overhead]])*('Overhead &amp; Margin'!$G$10)/(1-'Overhead &amp; Margin'!$G$10)</f>
        <v>0</v>
      </c>
      <c r="J59" s="83">
        <f>WageBeneTable52[[#This Row],[Wage]]+WageBeneTable52[[#This Row],[Benefits $]]+WageBeneTable52[[#This Row],[Overhead]]+WageBeneTable52[[#This Row],[Margin]]</f>
        <v>0</v>
      </c>
      <c r="K59" s="115">
        <f>((WageBeneTable52[[#This Row],[Wage]]+WageBeneTable52[[#This Row],[Benefits $]])*1.5)</f>
        <v>0</v>
      </c>
      <c r="L59" s="115">
        <f>WageBeneTable52[[#This Row],[Over Time Base]]*('Overhead &amp; Margin'!$D$10)/(1-'Overhead &amp; Margin'!$D$10)</f>
        <v>0</v>
      </c>
      <c r="M59" s="115">
        <f>(WageBeneTable52[[#This Row],[Over Time Base]]+WageBeneTable52[[#This Row],[OT OH]])*('Overhead &amp; Margin'!$G$10)/(1-'Overhead &amp; Margin'!$G$10)</f>
        <v>0</v>
      </c>
      <c r="N59" s="115">
        <f>WageBeneTable52[[#This Row],[Over Time Base]]+WageBeneTable52[[#This Row],[OT OH]]+WageBeneTable52[[#This Row],[OT Mar]]</f>
        <v>0</v>
      </c>
    </row>
    <row r="60" spans="1:14" x14ac:dyDescent="0.35">
      <c r="A60" s="79" t="s">
        <v>248</v>
      </c>
      <c r="B60" s="82" t="str">
        <f>'Pay &amp; Benefits'!H157</f>
        <v>Worker Title</v>
      </c>
      <c r="C60" s="83">
        <f>'Pay &amp; Benefits'!I158</f>
        <v>0</v>
      </c>
      <c r="D60" s="109">
        <f>SUM('Pay &amp; Benefits'!I160:I169)</f>
        <v>0</v>
      </c>
      <c r="E60" s="83">
        <f>WageBeneTable52[[#This Row],[Wage]]*WageBeneTable52[[#This Row],[Benefits %]]</f>
        <v>0</v>
      </c>
      <c r="F60" s="83">
        <f>SUM('Pay &amp; Benefits'!I165:I169)*WageBeneTable52[[#This Row],[Wage]]</f>
        <v>0</v>
      </c>
      <c r="G60" s="83">
        <f>WageBeneTable52[[#This Row],[Wage]]+WageBeneTable52[[#This Row],[Fringe Benefits (PW) $]]</f>
        <v>0</v>
      </c>
      <c r="H60" s="83">
        <f>(WageBeneTable52[[#This Row],[Wage]]+WageBeneTable52[[#This Row],[Benefits $]])*('Overhead &amp; Margin'!$D$10)/(1-'Overhead &amp; Margin'!$D$10)</f>
        <v>0</v>
      </c>
      <c r="I60" s="83">
        <f>(WageBeneTable52[[#This Row],[Wage]]+WageBeneTable52[[#This Row],[Benefits $]]+WageBeneTable52[[#This Row],[Overhead]])*('Overhead &amp; Margin'!$G$10)/(1-'Overhead &amp; Margin'!$G$10)</f>
        <v>0</v>
      </c>
      <c r="J60" s="83">
        <f>WageBeneTable52[[#This Row],[Wage]]+WageBeneTable52[[#This Row],[Benefits $]]+WageBeneTable52[[#This Row],[Overhead]]+WageBeneTable52[[#This Row],[Margin]]</f>
        <v>0</v>
      </c>
      <c r="K60" s="115">
        <f>((WageBeneTable52[[#This Row],[Wage]]+WageBeneTable52[[#This Row],[Benefits $]])*1.5)</f>
        <v>0</v>
      </c>
      <c r="L60" s="115">
        <f>WageBeneTable52[[#This Row],[Over Time Base]]*('Overhead &amp; Margin'!$D$10)/(1-'Overhead &amp; Margin'!$D$10)</f>
        <v>0</v>
      </c>
      <c r="M60" s="115">
        <f>(WageBeneTable52[[#This Row],[Over Time Base]]+WageBeneTable52[[#This Row],[OT OH]])*('Overhead &amp; Margin'!$G$10)/(1-'Overhead &amp; Margin'!$G$10)</f>
        <v>0</v>
      </c>
      <c r="N60" s="115">
        <f>WageBeneTable52[[#This Row],[Over Time Base]]+WageBeneTable52[[#This Row],[OT OH]]+WageBeneTable52[[#This Row],[OT Mar]]</f>
        <v>0</v>
      </c>
    </row>
    <row r="61" spans="1:14" x14ac:dyDescent="0.35">
      <c r="A61" s="79" t="s">
        <v>249</v>
      </c>
      <c r="B61" s="82" t="str">
        <f>'Pay &amp; Benefits'!J157</f>
        <v>Worker Title</v>
      </c>
      <c r="C61" s="83">
        <f>'Pay &amp; Benefits'!K158</f>
        <v>0</v>
      </c>
      <c r="D61" s="109">
        <f>SUM('Pay &amp; Benefits'!K160:K169)</f>
        <v>0</v>
      </c>
      <c r="E61" s="83">
        <f>WageBeneTable52[[#This Row],[Wage]]*WageBeneTable52[[#This Row],[Benefits %]]</f>
        <v>0</v>
      </c>
      <c r="F61" s="83">
        <f>SUM('Pay &amp; Benefits'!K165:K169)*WageBeneTable52[[#This Row],[Wage]]</f>
        <v>0</v>
      </c>
      <c r="G61" s="83">
        <f>WageBeneTable52[[#This Row],[Wage]]+WageBeneTable52[[#This Row],[Fringe Benefits (PW) $]]</f>
        <v>0</v>
      </c>
      <c r="H61" s="83">
        <f>(WageBeneTable52[[#This Row],[Wage]]+WageBeneTable52[[#This Row],[Benefits $]])*('Overhead &amp; Margin'!$D$10)/(1-'Overhead &amp; Margin'!$D$10)</f>
        <v>0</v>
      </c>
      <c r="I61" s="83">
        <f>(WageBeneTable52[[#This Row],[Wage]]+WageBeneTable52[[#This Row],[Benefits $]]+WageBeneTable52[[#This Row],[Overhead]])*('Overhead &amp; Margin'!$G$10)/(1-'Overhead &amp; Margin'!$G$10)</f>
        <v>0</v>
      </c>
      <c r="J61" s="83">
        <f>WageBeneTable52[[#This Row],[Wage]]+WageBeneTable52[[#This Row],[Benefits $]]+WageBeneTable52[[#This Row],[Overhead]]+WageBeneTable52[[#This Row],[Margin]]</f>
        <v>0</v>
      </c>
      <c r="K61" s="115">
        <f>((WageBeneTable52[[#This Row],[Wage]]+WageBeneTable52[[#This Row],[Benefits $]])*1.5)</f>
        <v>0</v>
      </c>
      <c r="L61" s="115">
        <f>WageBeneTable52[[#This Row],[Over Time Base]]*('Overhead &amp; Margin'!$D$10)/(1-'Overhead &amp; Margin'!$D$10)</f>
        <v>0</v>
      </c>
      <c r="M61" s="115">
        <f>(WageBeneTable52[[#This Row],[Over Time Base]]+WageBeneTable52[[#This Row],[OT OH]])*('Overhead &amp; Margin'!$G$10)/(1-'Overhead &amp; Margin'!$G$10)</f>
        <v>0</v>
      </c>
      <c r="N61" s="115">
        <f>WageBeneTable52[[#This Row],[Over Time Base]]+WageBeneTable52[[#This Row],[OT OH]]+WageBeneTable52[[#This Row],[OT Mar]]</f>
        <v>0</v>
      </c>
    </row>
    <row r="62" spans="1:14" x14ac:dyDescent="0.35">
      <c r="A62" s="79" t="s">
        <v>250</v>
      </c>
      <c r="B62" s="82" t="str">
        <f>'Pay &amp; Benefits'!B173</f>
        <v>Worker Title</v>
      </c>
      <c r="C62" s="83">
        <f>'Pay &amp; Benefits'!C174</f>
        <v>0</v>
      </c>
      <c r="D62" s="109">
        <f>SUM('Pay &amp; Benefits'!C176:C185)</f>
        <v>0</v>
      </c>
      <c r="E62" s="83">
        <f>WageBeneTable52[[#This Row],[Wage]]*WageBeneTable52[[#This Row],[Benefits %]]</f>
        <v>0</v>
      </c>
      <c r="F62" s="83">
        <f>SUM('Pay &amp; Benefits'!C181:C185)*WageBeneTable52[[#This Row],[Wage]]</f>
        <v>0</v>
      </c>
      <c r="G62" s="83">
        <f>WageBeneTable52[[#This Row],[Wage]]+WageBeneTable52[[#This Row],[Fringe Benefits (PW) $]]</f>
        <v>0</v>
      </c>
      <c r="H62" s="83">
        <f>(WageBeneTable52[[#This Row],[Wage]]+WageBeneTable52[[#This Row],[Benefits $]])*('Overhead &amp; Margin'!$D$10)/(1-'Overhead &amp; Margin'!$D$10)</f>
        <v>0</v>
      </c>
      <c r="I62" s="83">
        <f>(WageBeneTable52[[#This Row],[Wage]]+WageBeneTable52[[#This Row],[Benefits $]]+WageBeneTable52[[#This Row],[Overhead]])*('Overhead &amp; Margin'!$G$10)/(1-'Overhead &amp; Margin'!$G$10)</f>
        <v>0</v>
      </c>
      <c r="J62" s="83">
        <f>WageBeneTable52[[#This Row],[Wage]]+WageBeneTable52[[#This Row],[Benefits $]]+WageBeneTable52[[#This Row],[Overhead]]+WageBeneTable52[[#This Row],[Margin]]</f>
        <v>0</v>
      </c>
      <c r="K62" s="115">
        <f>((WageBeneTable52[[#This Row],[Wage]]+WageBeneTable52[[#This Row],[Benefits $]])*1.5)</f>
        <v>0</v>
      </c>
      <c r="L62" s="115">
        <f>WageBeneTable52[[#This Row],[Over Time Base]]*('Overhead &amp; Margin'!$D$10)/(1-'Overhead &amp; Margin'!$D$10)</f>
        <v>0</v>
      </c>
      <c r="M62" s="115">
        <f>(WageBeneTable52[[#This Row],[Over Time Base]]+WageBeneTable52[[#This Row],[OT OH]])*('Overhead &amp; Margin'!$G$10)/(1-'Overhead &amp; Margin'!$G$10)</f>
        <v>0</v>
      </c>
      <c r="N62" s="115">
        <f>WageBeneTable52[[#This Row],[Over Time Base]]+WageBeneTable52[[#This Row],[OT OH]]+WageBeneTable52[[#This Row],[OT Mar]]</f>
        <v>0</v>
      </c>
    </row>
    <row r="63" spans="1:14" x14ac:dyDescent="0.35">
      <c r="A63" s="79" t="s">
        <v>251</v>
      </c>
      <c r="B63" s="82" t="str">
        <f>'Pay &amp; Benefits'!D173</f>
        <v>Worker Title</v>
      </c>
      <c r="C63" s="83">
        <f>'Pay &amp; Benefits'!E174</f>
        <v>0</v>
      </c>
      <c r="D63" s="109">
        <f>SUM('Pay &amp; Benefits'!E176:E185)</f>
        <v>0</v>
      </c>
      <c r="E63" s="83">
        <f>WageBeneTable52[[#This Row],[Wage]]*WageBeneTable52[[#This Row],[Benefits %]]</f>
        <v>0</v>
      </c>
      <c r="F63" s="83">
        <f>SUM('Pay &amp; Benefits'!E181:E185)*WageBeneTable52[[#This Row],[Wage]]</f>
        <v>0</v>
      </c>
      <c r="G63" s="83">
        <f>WageBeneTable52[[#This Row],[Wage]]+WageBeneTable52[[#This Row],[Fringe Benefits (PW) $]]</f>
        <v>0</v>
      </c>
      <c r="H63" s="83">
        <f>(WageBeneTable52[[#This Row],[Wage]]+WageBeneTable52[[#This Row],[Benefits $]])*('Overhead &amp; Margin'!$D$10)/(1-'Overhead &amp; Margin'!$D$10)</f>
        <v>0</v>
      </c>
      <c r="I63" s="83">
        <f>(WageBeneTable52[[#This Row],[Wage]]+WageBeneTable52[[#This Row],[Benefits $]]+WageBeneTable52[[#This Row],[Overhead]])*('Overhead &amp; Margin'!$G$10)/(1-'Overhead &amp; Margin'!$G$10)</f>
        <v>0</v>
      </c>
      <c r="J63" s="83">
        <f>WageBeneTable52[[#This Row],[Wage]]+WageBeneTable52[[#This Row],[Benefits $]]+WageBeneTable52[[#This Row],[Overhead]]+WageBeneTable52[[#This Row],[Margin]]</f>
        <v>0</v>
      </c>
      <c r="K63" s="115">
        <f>((WageBeneTable52[[#This Row],[Wage]]+WageBeneTable52[[#This Row],[Benefits $]])*1.5)</f>
        <v>0</v>
      </c>
      <c r="L63" s="115">
        <f>WageBeneTable52[[#This Row],[Over Time Base]]*('Overhead &amp; Margin'!$D$10)/(1-'Overhead &amp; Margin'!$D$10)</f>
        <v>0</v>
      </c>
      <c r="M63" s="115">
        <f>(WageBeneTable52[[#This Row],[Over Time Base]]+WageBeneTable52[[#This Row],[OT OH]])*('Overhead &amp; Margin'!$G$10)/(1-'Overhead &amp; Margin'!$G$10)</f>
        <v>0</v>
      </c>
      <c r="N63" s="115">
        <f>WageBeneTable52[[#This Row],[Over Time Base]]+WageBeneTable52[[#This Row],[OT OH]]+WageBeneTable52[[#This Row],[OT Mar]]</f>
        <v>0</v>
      </c>
    </row>
    <row r="64" spans="1:14" x14ac:dyDescent="0.35">
      <c r="A64" s="79" t="s">
        <v>252</v>
      </c>
      <c r="B64" s="82" t="str">
        <f>'Pay &amp; Benefits'!F173</f>
        <v>Worker Title</v>
      </c>
      <c r="C64" s="83">
        <f>'Pay &amp; Benefits'!G174</f>
        <v>0</v>
      </c>
      <c r="D64" s="109">
        <f>SUM('Pay &amp; Benefits'!G176:G185)</f>
        <v>0</v>
      </c>
      <c r="E64" s="83">
        <f>WageBeneTable52[[#This Row],[Wage]]*WageBeneTable52[[#This Row],[Benefits %]]</f>
        <v>0</v>
      </c>
      <c r="F64" s="83">
        <f>SUM('Pay &amp; Benefits'!G181:G185)*WageBeneTable52[[#This Row],[Wage]]</f>
        <v>0</v>
      </c>
      <c r="G64" s="83">
        <f>WageBeneTable52[[#This Row],[Wage]]+WageBeneTable52[[#This Row],[Fringe Benefits (PW) $]]</f>
        <v>0</v>
      </c>
      <c r="H64" s="83">
        <f>(WageBeneTable52[[#This Row],[Wage]]+WageBeneTable52[[#This Row],[Benefits $]])*('Overhead &amp; Margin'!$D$10)/(1-'Overhead &amp; Margin'!$D$10)</f>
        <v>0</v>
      </c>
      <c r="I64" s="83">
        <f>(WageBeneTable52[[#This Row],[Wage]]+WageBeneTable52[[#This Row],[Benefits $]]+WageBeneTable52[[#This Row],[Overhead]])*('Overhead &amp; Margin'!$G$10)/(1-'Overhead &amp; Margin'!$G$10)</f>
        <v>0</v>
      </c>
      <c r="J64" s="83">
        <f>WageBeneTable52[[#This Row],[Wage]]+WageBeneTable52[[#This Row],[Benefits $]]+WageBeneTable52[[#This Row],[Overhead]]+WageBeneTable52[[#This Row],[Margin]]</f>
        <v>0</v>
      </c>
      <c r="K64" s="115">
        <f>((WageBeneTable52[[#This Row],[Wage]]+WageBeneTable52[[#This Row],[Benefits $]])*1.5)</f>
        <v>0</v>
      </c>
      <c r="L64" s="115">
        <f>WageBeneTable52[[#This Row],[Over Time Base]]*('Overhead &amp; Margin'!$D$10)/(1-'Overhead &amp; Margin'!$D$10)</f>
        <v>0</v>
      </c>
      <c r="M64" s="115">
        <f>(WageBeneTable52[[#This Row],[Over Time Base]]+WageBeneTable52[[#This Row],[OT OH]])*('Overhead &amp; Margin'!$G$10)/(1-'Overhead &amp; Margin'!$G$10)</f>
        <v>0</v>
      </c>
      <c r="N64" s="115">
        <f>WageBeneTable52[[#This Row],[Over Time Base]]+WageBeneTable52[[#This Row],[OT OH]]+WageBeneTable52[[#This Row],[OT Mar]]</f>
        <v>0</v>
      </c>
    </row>
    <row r="65" spans="1:14" x14ac:dyDescent="0.35">
      <c r="A65" s="79" t="s">
        <v>253</v>
      </c>
      <c r="B65" s="82" t="str">
        <f>'Pay &amp; Benefits'!H173</f>
        <v>Worker Title</v>
      </c>
      <c r="C65" s="83">
        <f>'Pay &amp; Benefits'!I174</f>
        <v>0</v>
      </c>
      <c r="D65" s="109">
        <f>SUM('Pay &amp; Benefits'!I176:I185)</f>
        <v>0</v>
      </c>
      <c r="E65" s="83">
        <f>WageBeneTable52[[#This Row],[Wage]]*WageBeneTable52[[#This Row],[Benefits %]]</f>
        <v>0</v>
      </c>
      <c r="F65" s="83">
        <f>SUM('Pay &amp; Benefits'!I181:I185)*WageBeneTable52[[#This Row],[Wage]]</f>
        <v>0</v>
      </c>
      <c r="G65" s="83">
        <f>WageBeneTable52[[#This Row],[Wage]]+WageBeneTable52[[#This Row],[Fringe Benefits (PW) $]]</f>
        <v>0</v>
      </c>
      <c r="H65" s="83">
        <f>(WageBeneTable52[[#This Row],[Wage]]+WageBeneTable52[[#This Row],[Benefits $]])*('Overhead &amp; Margin'!$D$10)/(1-'Overhead &amp; Margin'!$D$10)</f>
        <v>0</v>
      </c>
      <c r="I65" s="83">
        <f>(WageBeneTable52[[#This Row],[Wage]]+WageBeneTable52[[#This Row],[Benefits $]]+WageBeneTable52[[#This Row],[Overhead]])*('Overhead &amp; Margin'!$G$10)/(1-'Overhead &amp; Margin'!$G$10)</f>
        <v>0</v>
      </c>
      <c r="J65" s="83">
        <f>WageBeneTable52[[#This Row],[Wage]]+WageBeneTable52[[#This Row],[Benefits $]]+WageBeneTable52[[#This Row],[Overhead]]+WageBeneTable52[[#This Row],[Margin]]</f>
        <v>0</v>
      </c>
      <c r="K65" s="115">
        <f>((WageBeneTable52[[#This Row],[Wage]]+WageBeneTable52[[#This Row],[Benefits $]])*1.5)</f>
        <v>0</v>
      </c>
      <c r="L65" s="115">
        <f>WageBeneTable52[[#This Row],[Over Time Base]]*('Overhead &amp; Margin'!$D$10)/(1-'Overhead &amp; Margin'!$D$10)</f>
        <v>0</v>
      </c>
      <c r="M65" s="115">
        <f>(WageBeneTable52[[#This Row],[Over Time Base]]+WageBeneTable52[[#This Row],[OT OH]])*('Overhead &amp; Margin'!$G$10)/(1-'Overhead &amp; Margin'!$G$10)</f>
        <v>0</v>
      </c>
      <c r="N65" s="115">
        <f>WageBeneTable52[[#This Row],[Over Time Base]]+WageBeneTable52[[#This Row],[OT OH]]+WageBeneTable52[[#This Row],[OT Mar]]</f>
        <v>0</v>
      </c>
    </row>
    <row r="66" spans="1:14" x14ac:dyDescent="0.35">
      <c r="A66" s="79" t="s">
        <v>254</v>
      </c>
      <c r="B66" s="82" t="str">
        <f>'Pay &amp; Benefits'!J173</f>
        <v>Worker Title</v>
      </c>
      <c r="C66" s="83">
        <f>'Pay &amp; Benefits'!K174</f>
        <v>0</v>
      </c>
      <c r="D66" s="109">
        <f>SUM('Pay &amp; Benefits'!K176:K185)</f>
        <v>0</v>
      </c>
      <c r="E66" s="83">
        <f>WageBeneTable52[[#This Row],[Wage]]*WageBeneTable52[[#This Row],[Benefits %]]</f>
        <v>0</v>
      </c>
      <c r="F66" s="83">
        <f>SUM('Pay &amp; Benefits'!K181:K185)*WageBeneTable52[[#This Row],[Wage]]</f>
        <v>0</v>
      </c>
      <c r="G66" s="83">
        <f>WageBeneTable52[[#This Row],[Wage]]+WageBeneTable52[[#This Row],[Fringe Benefits (PW) $]]</f>
        <v>0</v>
      </c>
      <c r="H66" s="83">
        <f>(WageBeneTable52[[#This Row],[Wage]]+WageBeneTable52[[#This Row],[Benefits $]])*('Overhead &amp; Margin'!$D$10)/(1-'Overhead &amp; Margin'!$D$10)</f>
        <v>0</v>
      </c>
      <c r="I66" s="83">
        <f>(WageBeneTable52[[#This Row],[Wage]]+WageBeneTable52[[#This Row],[Benefits $]]+WageBeneTable52[[#This Row],[Overhead]])*('Overhead &amp; Margin'!$G$10)/(1-'Overhead &amp; Margin'!$G$10)</f>
        <v>0</v>
      </c>
      <c r="J66" s="83">
        <f>WageBeneTable52[[#This Row],[Wage]]+WageBeneTable52[[#This Row],[Benefits $]]+WageBeneTable52[[#This Row],[Overhead]]+WageBeneTable52[[#This Row],[Margin]]</f>
        <v>0</v>
      </c>
      <c r="K66" s="115">
        <f>((WageBeneTable52[[#This Row],[Wage]]+WageBeneTable52[[#This Row],[Benefits $]])*1.5)</f>
        <v>0</v>
      </c>
      <c r="L66" s="115">
        <f>WageBeneTable52[[#This Row],[Over Time Base]]*('Overhead &amp; Margin'!$D$10)/(1-'Overhead &amp; Margin'!$D$10)</f>
        <v>0</v>
      </c>
      <c r="M66" s="115">
        <f>(WageBeneTable52[[#This Row],[Over Time Base]]+WageBeneTable52[[#This Row],[OT OH]])*('Overhead &amp; Margin'!$G$10)/(1-'Overhead &amp; Margin'!$G$10)</f>
        <v>0</v>
      </c>
      <c r="N66" s="115">
        <f>WageBeneTable52[[#This Row],[Over Time Base]]+WageBeneTable52[[#This Row],[OT OH]]+WageBeneTable52[[#This Row],[OT Mar]]</f>
        <v>0</v>
      </c>
    </row>
    <row r="67" spans="1:14" x14ac:dyDescent="0.35">
      <c r="A67" s="79" t="s">
        <v>255</v>
      </c>
      <c r="B67" s="82" t="str">
        <f>'Pay &amp; Benefits'!B189</f>
        <v>Worker Title</v>
      </c>
      <c r="C67" s="83">
        <f>'Pay &amp; Benefits'!C190</f>
        <v>0</v>
      </c>
      <c r="D67" s="109">
        <f>SUM('Pay &amp; Benefits'!C192:C201)</f>
        <v>0</v>
      </c>
      <c r="E67" s="83">
        <f>WageBeneTable52[[#This Row],[Wage]]*WageBeneTable52[[#This Row],[Benefits %]]</f>
        <v>0</v>
      </c>
      <c r="F67" s="83">
        <f>SUM('Pay &amp; Benefits'!C197:C201)*WageBeneTable52[[#This Row],[Wage]]</f>
        <v>0</v>
      </c>
      <c r="G67" s="83">
        <f>WageBeneTable52[[#This Row],[Wage]]+WageBeneTable52[[#This Row],[Fringe Benefits (PW) $]]</f>
        <v>0</v>
      </c>
      <c r="H67" s="83">
        <f>(WageBeneTable52[[#This Row],[Wage]]+WageBeneTable52[[#This Row],[Benefits $]])*('Overhead &amp; Margin'!$D$10)/(1-'Overhead &amp; Margin'!$D$10)</f>
        <v>0</v>
      </c>
      <c r="I67" s="83">
        <f>(WageBeneTable52[[#This Row],[Wage]]+WageBeneTable52[[#This Row],[Benefits $]]+WageBeneTable52[[#This Row],[Overhead]])*('Overhead &amp; Margin'!$G$10)/(1-'Overhead &amp; Margin'!$G$10)</f>
        <v>0</v>
      </c>
      <c r="J67" s="83">
        <f>WageBeneTable52[[#This Row],[Wage]]+WageBeneTable52[[#This Row],[Benefits $]]+WageBeneTable52[[#This Row],[Overhead]]+WageBeneTable52[[#This Row],[Margin]]</f>
        <v>0</v>
      </c>
      <c r="K67" s="115">
        <f>((WageBeneTable52[[#This Row],[Wage]]+WageBeneTable52[[#This Row],[Benefits $]])*1.5)</f>
        <v>0</v>
      </c>
      <c r="L67" s="115">
        <f>WageBeneTable52[[#This Row],[Over Time Base]]*('Overhead &amp; Margin'!$D$10)/(1-'Overhead &amp; Margin'!$D$10)</f>
        <v>0</v>
      </c>
      <c r="M67" s="115">
        <f>(WageBeneTable52[[#This Row],[Over Time Base]]+WageBeneTable52[[#This Row],[OT OH]])*('Overhead &amp; Margin'!$G$10)/(1-'Overhead &amp; Margin'!$G$10)</f>
        <v>0</v>
      </c>
      <c r="N67" s="115">
        <f>WageBeneTable52[[#This Row],[Over Time Base]]+WageBeneTable52[[#This Row],[OT OH]]+WageBeneTable52[[#This Row],[OT Mar]]</f>
        <v>0</v>
      </c>
    </row>
    <row r="68" spans="1:14" x14ac:dyDescent="0.35">
      <c r="A68" s="79" t="s">
        <v>256</v>
      </c>
      <c r="B68" s="82" t="str">
        <f>'Pay &amp; Benefits'!D189</f>
        <v>Worker Title</v>
      </c>
      <c r="C68" s="83">
        <f>'Pay &amp; Benefits'!E190</f>
        <v>0</v>
      </c>
      <c r="D68" s="109">
        <f>SUM('Pay &amp; Benefits'!E192:E201)</f>
        <v>0</v>
      </c>
      <c r="E68" s="83">
        <f>WageBeneTable52[[#This Row],[Wage]]*WageBeneTable52[[#This Row],[Benefits %]]</f>
        <v>0</v>
      </c>
      <c r="F68" s="83">
        <f>SUM('Pay &amp; Benefits'!E197:E201)*WageBeneTable52[[#This Row],[Wage]]</f>
        <v>0</v>
      </c>
      <c r="G68" s="83">
        <f>WageBeneTable52[[#This Row],[Wage]]+WageBeneTable52[[#This Row],[Fringe Benefits (PW) $]]</f>
        <v>0</v>
      </c>
      <c r="H68" s="83">
        <f>(WageBeneTable52[[#This Row],[Wage]]+WageBeneTable52[[#This Row],[Benefits $]])*('Overhead &amp; Margin'!$D$10)/(1-'Overhead &amp; Margin'!$D$10)</f>
        <v>0</v>
      </c>
      <c r="I68" s="83">
        <f>(WageBeneTable52[[#This Row],[Wage]]+WageBeneTable52[[#This Row],[Benefits $]]+WageBeneTable52[[#This Row],[Overhead]])*('Overhead &amp; Margin'!$G$10)/(1-'Overhead &amp; Margin'!$G$10)</f>
        <v>0</v>
      </c>
      <c r="J68" s="83">
        <f>WageBeneTable52[[#This Row],[Wage]]+WageBeneTable52[[#This Row],[Benefits $]]+WageBeneTable52[[#This Row],[Overhead]]+WageBeneTable52[[#This Row],[Margin]]</f>
        <v>0</v>
      </c>
      <c r="K68" s="115">
        <f>((WageBeneTable52[[#This Row],[Wage]]+WageBeneTable52[[#This Row],[Benefits $]])*1.5)</f>
        <v>0</v>
      </c>
      <c r="L68" s="115">
        <f>WageBeneTable52[[#This Row],[Over Time Base]]*('Overhead &amp; Margin'!$D$10)/(1-'Overhead &amp; Margin'!$D$10)</f>
        <v>0</v>
      </c>
      <c r="M68" s="115">
        <f>(WageBeneTable52[[#This Row],[Over Time Base]]+WageBeneTable52[[#This Row],[OT OH]])*('Overhead &amp; Margin'!$G$10)/(1-'Overhead &amp; Margin'!$G$10)</f>
        <v>0</v>
      </c>
      <c r="N68" s="115">
        <f>WageBeneTable52[[#This Row],[Over Time Base]]+WageBeneTable52[[#This Row],[OT OH]]+WageBeneTable52[[#This Row],[OT Mar]]</f>
        <v>0</v>
      </c>
    </row>
    <row r="69" spans="1:14" x14ac:dyDescent="0.35">
      <c r="A69" s="79" t="s">
        <v>257</v>
      </c>
      <c r="B69" s="82" t="str">
        <f>'Pay &amp; Benefits'!F189</f>
        <v>Worker Title</v>
      </c>
      <c r="C69" s="83">
        <f>'Pay &amp; Benefits'!G190</f>
        <v>0</v>
      </c>
      <c r="D69" s="109">
        <f>SUM('Pay &amp; Benefits'!G192:G201)</f>
        <v>0</v>
      </c>
      <c r="E69" s="83">
        <f>WageBeneTable52[[#This Row],[Wage]]*WageBeneTable52[[#This Row],[Benefits %]]</f>
        <v>0</v>
      </c>
      <c r="F69" s="83">
        <f>SUM('Pay &amp; Benefits'!G197:G201)*WageBeneTable52[[#This Row],[Wage]]</f>
        <v>0</v>
      </c>
      <c r="G69" s="83">
        <f>WageBeneTable52[[#This Row],[Wage]]+WageBeneTable52[[#This Row],[Fringe Benefits (PW) $]]</f>
        <v>0</v>
      </c>
      <c r="H69" s="83">
        <f>(WageBeneTable52[[#This Row],[Wage]]+WageBeneTable52[[#This Row],[Benefits $]])*('Overhead &amp; Margin'!$D$10)/(1-'Overhead &amp; Margin'!$D$10)</f>
        <v>0</v>
      </c>
      <c r="I69" s="83">
        <f>(WageBeneTable52[[#This Row],[Wage]]+WageBeneTable52[[#This Row],[Benefits $]]+WageBeneTable52[[#This Row],[Overhead]])*('Overhead &amp; Margin'!$G$10)/(1-'Overhead &amp; Margin'!$G$10)</f>
        <v>0</v>
      </c>
      <c r="J69" s="83">
        <f>WageBeneTable52[[#This Row],[Wage]]+WageBeneTable52[[#This Row],[Benefits $]]+WageBeneTable52[[#This Row],[Overhead]]+WageBeneTable52[[#This Row],[Margin]]</f>
        <v>0</v>
      </c>
      <c r="K69" s="115">
        <f>((WageBeneTable52[[#This Row],[Wage]]+WageBeneTable52[[#This Row],[Benefits $]])*1.5)</f>
        <v>0</v>
      </c>
      <c r="L69" s="115">
        <f>WageBeneTable52[[#This Row],[Over Time Base]]*('Overhead &amp; Margin'!$D$10)/(1-'Overhead &amp; Margin'!$D$10)</f>
        <v>0</v>
      </c>
      <c r="M69" s="115">
        <f>(WageBeneTable52[[#This Row],[Over Time Base]]+WageBeneTable52[[#This Row],[OT OH]])*('Overhead &amp; Margin'!$G$10)/(1-'Overhead &amp; Margin'!$G$10)</f>
        <v>0</v>
      </c>
      <c r="N69" s="115">
        <f>WageBeneTable52[[#This Row],[Over Time Base]]+WageBeneTable52[[#This Row],[OT OH]]+WageBeneTable52[[#This Row],[OT Mar]]</f>
        <v>0</v>
      </c>
    </row>
    <row r="70" spans="1:14" x14ac:dyDescent="0.35">
      <c r="A70" s="79" t="s">
        <v>258</v>
      </c>
      <c r="B70" s="82" t="str">
        <f>'Pay &amp; Benefits'!H189</f>
        <v>Worker Title</v>
      </c>
      <c r="C70" s="83">
        <f>'Pay &amp; Benefits'!I190</f>
        <v>0</v>
      </c>
      <c r="D70" s="109">
        <f>SUM('Pay &amp; Benefits'!I192:I201)</f>
        <v>0</v>
      </c>
      <c r="E70" s="83">
        <f>WageBeneTable52[[#This Row],[Wage]]*WageBeneTable52[[#This Row],[Benefits %]]</f>
        <v>0</v>
      </c>
      <c r="F70" s="83">
        <f>SUM('Pay &amp; Benefits'!I197:I201)*WageBeneTable52[[#This Row],[Wage]]</f>
        <v>0</v>
      </c>
      <c r="G70" s="83">
        <f>WageBeneTable52[[#This Row],[Wage]]+WageBeneTable52[[#This Row],[Fringe Benefits (PW) $]]</f>
        <v>0</v>
      </c>
      <c r="H70" s="83">
        <f>(WageBeneTable52[[#This Row],[Wage]]+WageBeneTable52[[#This Row],[Benefits $]])*('Overhead &amp; Margin'!$D$10)/(1-'Overhead &amp; Margin'!$D$10)</f>
        <v>0</v>
      </c>
      <c r="I70" s="83">
        <f>(WageBeneTable52[[#This Row],[Wage]]+WageBeneTable52[[#This Row],[Benefits $]]+WageBeneTable52[[#This Row],[Overhead]])*('Overhead &amp; Margin'!$G$10)/(1-'Overhead &amp; Margin'!$G$10)</f>
        <v>0</v>
      </c>
      <c r="J70" s="83">
        <f>WageBeneTable52[[#This Row],[Wage]]+WageBeneTable52[[#This Row],[Benefits $]]+WageBeneTable52[[#This Row],[Overhead]]+WageBeneTable52[[#This Row],[Margin]]</f>
        <v>0</v>
      </c>
      <c r="K70" s="115">
        <f>((WageBeneTable52[[#This Row],[Wage]]+WageBeneTable52[[#This Row],[Benefits $]])*1.5)</f>
        <v>0</v>
      </c>
      <c r="L70" s="115">
        <f>WageBeneTable52[[#This Row],[Over Time Base]]*('Overhead &amp; Margin'!$D$10)/(1-'Overhead &amp; Margin'!$D$10)</f>
        <v>0</v>
      </c>
      <c r="M70" s="115">
        <f>(WageBeneTable52[[#This Row],[Over Time Base]]+WageBeneTable52[[#This Row],[OT OH]])*('Overhead &amp; Margin'!$G$10)/(1-'Overhead &amp; Margin'!$G$10)</f>
        <v>0</v>
      </c>
      <c r="N70" s="115">
        <f>WageBeneTable52[[#This Row],[Over Time Base]]+WageBeneTable52[[#This Row],[OT OH]]+WageBeneTable52[[#This Row],[OT Mar]]</f>
        <v>0</v>
      </c>
    </row>
    <row r="71" spans="1:14" x14ac:dyDescent="0.35">
      <c r="A71" s="79" t="s">
        <v>259</v>
      </c>
      <c r="B71" s="84" t="str">
        <f>'Pay &amp; Benefits'!J189</f>
        <v>Worker Title</v>
      </c>
      <c r="C71" s="85">
        <f>'Pay &amp; Benefits'!K190</f>
        <v>0</v>
      </c>
      <c r="D71" s="110">
        <f>SUM('Pay &amp; Benefits'!K192:K201)</f>
        <v>0</v>
      </c>
      <c r="E71" s="83">
        <f>WageBeneTable52[[#This Row],[Wage]]*WageBeneTable52[[#This Row],[Benefits %]]</f>
        <v>0</v>
      </c>
      <c r="F71" s="83">
        <f>SUM('Pay &amp; Benefits'!K197:K201)*WageBeneTable52[[#This Row],[Wage]]</f>
        <v>0</v>
      </c>
      <c r="G71" s="83">
        <f>WageBeneTable52[[#This Row],[Wage]]+WageBeneTable52[[#This Row],[Fringe Benefits (PW) $]]</f>
        <v>0</v>
      </c>
      <c r="H71" s="83">
        <f>(WageBeneTable52[[#This Row],[Wage]]+WageBeneTable52[[#This Row],[Benefits $]])*('Overhead &amp; Margin'!$D$10)/(1-'Overhead &amp; Margin'!$D$10)</f>
        <v>0</v>
      </c>
      <c r="I71" s="83">
        <f>(WageBeneTable52[[#This Row],[Wage]]+WageBeneTable52[[#This Row],[Benefits $]]+WageBeneTable52[[#This Row],[Overhead]])*('Overhead &amp; Margin'!$G$10)/(1-'Overhead &amp; Margin'!$G$10)</f>
        <v>0</v>
      </c>
      <c r="J71" s="83">
        <f>WageBeneTable52[[#This Row],[Wage]]+WageBeneTable52[[#This Row],[Benefits $]]+WageBeneTable52[[#This Row],[Overhead]]+WageBeneTable52[[#This Row],[Margin]]</f>
        <v>0</v>
      </c>
      <c r="K71" s="115">
        <f>((WageBeneTable52[[#This Row],[Wage]]+WageBeneTable52[[#This Row],[Benefits $]])*1.5)</f>
        <v>0</v>
      </c>
      <c r="L71" s="115">
        <f>WageBeneTable52[[#This Row],[Over Time Base]]*('Overhead &amp; Margin'!$D$10)/(1-'Overhead &amp; Margin'!$D$10)</f>
        <v>0</v>
      </c>
      <c r="M71" s="115">
        <f>(WageBeneTable52[[#This Row],[Over Time Base]]+WageBeneTable52[[#This Row],[OT OH]])*('Overhead &amp; Margin'!$G$10)/(1-'Overhead &amp; Margin'!$G$10)</f>
        <v>0</v>
      </c>
      <c r="N71" s="115">
        <f>WageBeneTable52[[#This Row],[Over Time Base]]+WageBeneTable52[[#This Row],[OT OH]]+WageBeneTable52[[#This Row],[OT Mar]]</f>
        <v>0</v>
      </c>
    </row>
    <row r="72" spans="1:14" x14ac:dyDescent="0.35">
      <c r="A72" s="79" t="s">
        <v>260</v>
      </c>
      <c r="B72" s="82" t="str">
        <f>'Pay &amp; Benefits'!B203</f>
        <v>Worker Title</v>
      </c>
      <c r="C72" s="83">
        <f>'Pay &amp; Benefits'!C204</f>
        <v>0</v>
      </c>
      <c r="D72" s="109">
        <f>SUM('Pay &amp; Benefits'!C206:C215)</f>
        <v>0</v>
      </c>
      <c r="E72" s="83">
        <f>WageBeneTable52[[#This Row],[Wage]]*WageBeneTable52[[#This Row],[Benefits %]]</f>
        <v>0</v>
      </c>
      <c r="F72" s="83">
        <f>SUM('Pay &amp; Benefits'!C211:C215)*WageBeneTable52[[#This Row],[Wage]]</f>
        <v>0</v>
      </c>
      <c r="G72" s="83">
        <f>WageBeneTable52[[#This Row],[Wage]]+WageBeneTable52[[#This Row],[Fringe Benefits (PW) $]]</f>
        <v>0</v>
      </c>
      <c r="H72" s="83">
        <f>(WageBeneTable52[[#This Row],[Wage]]+WageBeneTable52[[#This Row],[Benefits $]])*('Overhead &amp; Margin'!$D$10)/(1-'Overhead &amp; Margin'!$D$10)</f>
        <v>0</v>
      </c>
      <c r="I72" s="83">
        <f>(WageBeneTable52[[#This Row],[Wage]]+WageBeneTable52[[#This Row],[Benefits $]]+WageBeneTable52[[#This Row],[Overhead]])*('Overhead &amp; Margin'!$G$10)/(1-'Overhead &amp; Margin'!$G$10)</f>
        <v>0</v>
      </c>
      <c r="J72" s="83">
        <f>WageBeneTable52[[#This Row],[Wage]]+WageBeneTable52[[#This Row],[Benefits $]]+WageBeneTable52[[#This Row],[Overhead]]+WageBeneTable52[[#This Row],[Margin]]</f>
        <v>0</v>
      </c>
      <c r="K72" s="115">
        <f>((WageBeneTable52[[#This Row],[Wage]]+WageBeneTable52[[#This Row],[Benefits $]])*1.5)</f>
        <v>0</v>
      </c>
      <c r="L72" s="115">
        <f>WageBeneTable52[[#This Row],[Over Time Base]]*('Overhead &amp; Margin'!$D$10)/(1-'Overhead &amp; Margin'!$D$10)</f>
        <v>0</v>
      </c>
      <c r="M72" s="115">
        <f>(WageBeneTable52[[#This Row],[Over Time Base]]+WageBeneTable52[[#This Row],[OT OH]])*('Overhead &amp; Margin'!$G$10)/(1-'Overhead &amp; Margin'!$G$10)</f>
        <v>0</v>
      </c>
      <c r="N72" s="115">
        <f>WageBeneTable52[[#This Row],[Over Time Base]]+WageBeneTable52[[#This Row],[OT OH]]+WageBeneTable52[[#This Row],[OT Mar]]</f>
        <v>0</v>
      </c>
    </row>
    <row r="73" spans="1:14" x14ac:dyDescent="0.35">
      <c r="A73" s="79" t="s">
        <v>261</v>
      </c>
      <c r="B73" s="82" t="str">
        <f>'Pay &amp; Benefits'!D203</f>
        <v>Worker Title</v>
      </c>
      <c r="C73" s="83">
        <f>'Pay &amp; Benefits'!E204</f>
        <v>0</v>
      </c>
      <c r="D73" s="109">
        <f>SUM('Pay &amp; Benefits'!E206:E215)</f>
        <v>0</v>
      </c>
      <c r="E73" s="83">
        <f>WageBeneTable52[[#This Row],[Wage]]*WageBeneTable52[[#This Row],[Benefits %]]</f>
        <v>0</v>
      </c>
      <c r="F73" s="83">
        <f>SUM('Pay &amp; Benefits'!E211:E215)*WageBeneTable52[[#This Row],[Wage]]</f>
        <v>0</v>
      </c>
      <c r="G73" s="83">
        <f>WageBeneTable52[[#This Row],[Wage]]+WageBeneTable52[[#This Row],[Fringe Benefits (PW) $]]</f>
        <v>0</v>
      </c>
      <c r="H73" s="83">
        <f>(WageBeneTable52[[#This Row],[Wage]]+WageBeneTable52[[#This Row],[Benefits $]])*('Overhead &amp; Margin'!$D$10)/(1-'Overhead &amp; Margin'!$D$10)</f>
        <v>0</v>
      </c>
      <c r="I73" s="83">
        <f>(WageBeneTable52[[#This Row],[Wage]]+WageBeneTable52[[#This Row],[Benefits $]]+WageBeneTable52[[#This Row],[Overhead]])*('Overhead &amp; Margin'!$G$10)/(1-'Overhead &amp; Margin'!$G$10)</f>
        <v>0</v>
      </c>
      <c r="J73" s="83">
        <f>WageBeneTable52[[#This Row],[Wage]]+WageBeneTable52[[#This Row],[Benefits $]]+WageBeneTable52[[#This Row],[Overhead]]+WageBeneTable52[[#This Row],[Margin]]</f>
        <v>0</v>
      </c>
      <c r="K73" s="115">
        <f>((WageBeneTable52[[#This Row],[Wage]]+WageBeneTable52[[#This Row],[Benefits $]])*1.5)</f>
        <v>0</v>
      </c>
      <c r="L73" s="115">
        <f>WageBeneTable52[[#This Row],[Over Time Base]]*('Overhead &amp; Margin'!$D$10)/(1-'Overhead &amp; Margin'!$D$10)</f>
        <v>0</v>
      </c>
      <c r="M73" s="115">
        <f>(WageBeneTable52[[#This Row],[Over Time Base]]+WageBeneTable52[[#This Row],[OT OH]])*('Overhead &amp; Margin'!$G$10)/(1-'Overhead &amp; Margin'!$G$10)</f>
        <v>0</v>
      </c>
      <c r="N73" s="115">
        <f>WageBeneTable52[[#This Row],[Over Time Base]]+WageBeneTable52[[#This Row],[OT OH]]+WageBeneTable52[[#This Row],[OT Mar]]</f>
        <v>0</v>
      </c>
    </row>
    <row r="74" spans="1:14" x14ac:dyDescent="0.35">
      <c r="A74" s="79" t="s">
        <v>262</v>
      </c>
      <c r="B74" s="82" t="str">
        <f>'Pay &amp; Benefits'!F203</f>
        <v>Worker Title</v>
      </c>
      <c r="C74" s="83">
        <f>'Pay &amp; Benefits'!G204</f>
        <v>0</v>
      </c>
      <c r="D74" s="109">
        <f>SUM('Pay &amp; Benefits'!G206:G215)</f>
        <v>0</v>
      </c>
      <c r="E74" s="83">
        <f>WageBeneTable52[[#This Row],[Wage]]*WageBeneTable52[[#This Row],[Benefits %]]</f>
        <v>0</v>
      </c>
      <c r="F74" s="83">
        <f>SUM('Pay &amp; Benefits'!G211:G215)*WageBeneTable52[[#This Row],[Wage]]</f>
        <v>0</v>
      </c>
      <c r="G74" s="83">
        <f>WageBeneTable52[[#This Row],[Wage]]+WageBeneTable52[[#This Row],[Fringe Benefits (PW) $]]</f>
        <v>0</v>
      </c>
      <c r="H74" s="83">
        <f>(WageBeneTable52[[#This Row],[Wage]]+WageBeneTable52[[#This Row],[Benefits $]])*('Overhead &amp; Margin'!$D$10)/(1-'Overhead &amp; Margin'!$D$10)</f>
        <v>0</v>
      </c>
      <c r="I74" s="83">
        <f>(WageBeneTable52[[#This Row],[Wage]]+WageBeneTable52[[#This Row],[Benefits $]]+WageBeneTable52[[#This Row],[Overhead]])*('Overhead &amp; Margin'!$G$10)/(1-'Overhead &amp; Margin'!$G$10)</f>
        <v>0</v>
      </c>
      <c r="J74" s="83">
        <f>WageBeneTable52[[#This Row],[Wage]]+WageBeneTable52[[#This Row],[Benefits $]]+WageBeneTable52[[#This Row],[Overhead]]+WageBeneTable52[[#This Row],[Margin]]</f>
        <v>0</v>
      </c>
      <c r="K74" s="115">
        <f>((WageBeneTable52[[#This Row],[Wage]]+WageBeneTable52[[#This Row],[Benefits $]])*1.5)</f>
        <v>0</v>
      </c>
      <c r="L74" s="115">
        <f>WageBeneTable52[[#This Row],[Over Time Base]]*('Overhead &amp; Margin'!$D$10)/(1-'Overhead &amp; Margin'!$D$10)</f>
        <v>0</v>
      </c>
      <c r="M74" s="115">
        <f>(WageBeneTable52[[#This Row],[Over Time Base]]+WageBeneTable52[[#This Row],[OT OH]])*('Overhead &amp; Margin'!$G$10)/(1-'Overhead &amp; Margin'!$G$10)</f>
        <v>0</v>
      </c>
      <c r="N74" s="115">
        <f>WageBeneTable52[[#This Row],[Over Time Base]]+WageBeneTable52[[#This Row],[OT OH]]+WageBeneTable52[[#This Row],[OT Mar]]</f>
        <v>0</v>
      </c>
    </row>
    <row r="75" spans="1:14" x14ac:dyDescent="0.35">
      <c r="A75" s="79" t="s">
        <v>263</v>
      </c>
      <c r="B75" s="82" t="str">
        <f>'Pay &amp; Benefits'!H203</f>
        <v>Worker Title</v>
      </c>
      <c r="C75" s="83">
        <f>'Pay &amp; Benefits'!I204</f>
        <v>0</v>
      </c>
      <c r="D75" s="109">
        <f>SUM('Pay &amp; Benefits'!I206:I215)</f>
        <v>0</v>
      </c>
      <c r="E75" s="83">
        <f>WageBeneTable52[[#This Row],[Wage]]*WageBeneTable52[[#This Row],[Benefits %]]</f>
        <v>0</v>
      </c>
      <c r="F75" s="83">
        <f>SUM('Pay &amp; Benefits'!I211:I215)*WageBeneTable52[[#This Row],[Wage]]</f>
        <v>0</v>
      </c>
      <c r="G75" s="83">
        <f>WageBeneTable52[[#This Row],[Wage]]+WageBeneTable52[[#This Row],[Fringe Benefits (PW) $]]</f>
        <v>0</v>
      </c>
      <c r="H75" s="83">
        <f>(WageBeneTable52[[#This Row],[Wage]]+WageBeneTable52[[#This Row],[Benefits $]])*('Overhead &amp; Margin'!$D$10)/(1-'Overhead &amp; Margin'!$D$10)</f>
        <v>0</v>
      </c>
      <c r="I75" s="83">
        <f>(WageBeneTable52[[#This Row],[Wage]]+WageBeneTable52[[#This Row],[Benefits $]]+WageBeneTable52[[#This Row],[Overhead]])*('Overhead &amp; Margin'!$G$10)/(1-'Overhead &amp; Margin'!$G$10)</f>
        <v>0</v>
      </c>
      <c r="J75" s="83">
        <f>WageBeneTable52[[#This Row],[Wage]]+WageBeneTable52[[#This Row],[Benefits $]]+WageBeneTable52[[#This Row],[Overhead]]+WageBeneTable52[[#This Row],[Margin]]</f>
        <v>0</v>
      </c>
      <c r="K75" s="115">
        <f>((WageBeneTable52[[#This Row],[Wage]]+WageBeneTable52[[#This Row],[Benefits $]])*1.5)</f>
        <v>0</v>
      </c>
      <c r="L75" s="115">
        <f>WageBeneTable52[[#This Row],[Over Time Base]]*('Overhead &amp; Margin'!$D$10)/(1-'Overhead &amp; Margin'!$D$10)</f>
        <v>0</v>
      </c>
      <c r="M75" s="115">
        <f>(WageBeneTable52[[#This Row],[Over Time Base]]+WageBeneTable52[[#This Row],[OT OH]])*('Overhead &amp; Margin'!$G$10)/(1-'Overhead &amp; Margin'!$G$10)</f>
        <v>0</v>
      </c>
      <c r="N75" s="115">
        <f>WageBeneTable52[[#This Row],[Over Time Base]]+WageBeneTable52[[#This Row],[OT OH]]+WageBeneTable52[[#This Row],[OT Mar]]</f>
        <v>0</v>
      </c>
    </row>
    <row r="76" spans="1:14" x14ac:dyDescent="0.35">
      <c r="A76" s="79" t="s">
        <v>264</v>
      </c>
      <c r="B76" s="82" t="str">
        <f>'Pay &amp; Benefits'!J203</f>
        <v>Worker Title</v>
      </c>
      <c r="C76" s="83">
        <f>'Pay &amp; Benefits'!K204</f>
        <v>0</v>
      </c>
      <c r="D76" s="109">
        <f>SUM('Pay &amp; Benefits'!K206:K215)</f>
        <v>0</v>
      </c>
      <c r="E76" s="83">
        <f>WageBeneTable52[[#This Row],[Wage]]*WageBeneTable52[[#This Row],[Benefits %]]</f>
        <v>0</v>
      </c>
      <c r="F76" s="83">
        <f>SUM('Pay &amp; Benefits'!K211:K215)*WageBeneTable52[[#This Row],[Wage]]</f>
        <v>0</v>
      </c>
      <c r="G76" s="83">
        <f>WageBeneTable52[[#This Row],[Wage]]+WageBeneTable52[[#This Row],[Fringe Benefits (PW) $]]</f>
        <v>0</v>
      </c>
      <c r="H76" s="83">
        <f>(WageBeneTable52[[#This Row],[Wage]]+WageBeneTable52[[#This Row],[Benefits $]])*('Overhead &amp; Margin'!$D$10)/(1-'Overhead &amp; Margin'!$D$10)</f>
        <v>0</v>
      </c>
      <c r="I76" s="83">
        <f>(WageBeneTable52[[#This Row],[Wage]]+WageBeneTable52[[#This Row],[Benefits $]]+WageBeneTable52[[#This Row],[Overhead]])*('Overhead &amp; Margin'!$G$10)/(1-'Overhead &amp; Margin'!$G$10)</f>
        <v>0</v>
      </c>
      <c r="J76" s="83">
        <f>WageBeneTable52[[#This Row],[Wage]]+WageBeneTable52[[#This Row],[Benefits $]]+WageBeneTable52[[#This Row],[Overhead]]+WageBeneTable52[[#This Row],[Margin]]</f>
        <v>0</v>
      </c>
      <c r="K76" s="115">
        <f>((WageBeneTable52[[#This Row],[Wage]]+WageBeneTable52[[#This Row],[Benefits $]])*1.5)</f>
        <v>0</v>
      </c>
      <c r="L76" s="115">
        <f>WageBeneTable52[[#This Row],[Over Time Base]]*('Overhead &amp; Margin'!$D$10)/(1-'Overhead &amp; Margin'!$D$10)</f>
        <v>0</v>
      </c>
      <c r="M76" s="115">
        <f>(WageBeneTable52[[#This Row],[Over Time Base]]+WageBeneTable52[[#This Row],[OT OH]])*('Overhead &amp; Margin'!$G$10)/(1-'Overhead &amp; Margin'!$G$10)</f>
        <v>0</v>
      </c>
      <c r="N76" s="115">
        <f>WageBeneTable52[[#This Row],[Over Time Base]]+WageBeneTable52[[#This Row],[OT OH]]+WageBeneTable52[[#This Row],[OT Mar]]</f>
        <v>0</v>
      </c>
    </row>
    <row r="77" spans="1:14" x14ac:dyDescent="0.35">
      <c r="A77" s="79" t="s">
        <v>265</v>
      </c>
      <c r="B77" s="82" t="str">
        <f>'Pay &amp; Benefits'!B219</f>
        <v>Worker Title</v>
      </c>
      <c r="C77" s="83">
        <f>'Pay &amp; Benefits'!C220</f>
        <v>0</v>
      </c>
      <c r="D77" s="109">
        <f>SUM('Pay &amp; Benefits'!C222:C231)</f>
        <v>0</v>
      </c>
      <c r="E77" s="83">
        <f>WageBeneTable52[[#This Row],[Wage]]*WageBeneTable52[[#This Row],[Benefits %]]</f>
        <v>0</v>
      </c>
      <c r="F77" s="83">
        <f>SUM('Pay &amp; Benefits'!C227:C231)*WageBeneTable52[[#This Row],[Wage]]</f>
        <v>0</v>
      </c>
      <c r="G77" s="83">
        <f>WageBeneTable52[[#This Row],[Wage]]+WageBeneTable52[[#This Row],[Fringe Benefits (PW) $]]</f>
        <v>0</v>
      </c>
      <c r="H77" s="83">
        <f>(WageBeneTable52[[#This Row],[Wage]]+WageBeneTable52[[#This Row],[Benefits $]])*('Overhead &amp; Margin'!$D$10)/(1-'Overhead &amp; Margin'!$D$10)</f>
        <v>0</v>
      </c>
      <c r="I77" s="83">
        <f>(WageBeneTable52[[#This Row],[Wage]]+WageBeneTable52[[#This Row],[Benefits $]]+WageBeneTable52[[#This Row],[Overhead]])*('Overhead &amp; Margin'!$G$10)/(1-'Overhead &amp; Margin'!$G$10)</f>
        <v>0</v>
      </c>
      <c r="J77" s="83">
        <f>WageBeneTable52[[#This Row],[Wage]]+WageBeneTable52[[#This Row],[Benefits $]]+WageBeneTable52[[#This Row],[Overhead]]+WageBeneTable52[[#This Row],[Margin]]</f>
        <v>0</v>
      </c>
      <c r="K77" s="115">
        <f>((WageBeneTable52[[#This Row],[Wage]]+WageBeneTable52[[#This Row],[Benefits $]])*1.5)</f>
        <v>0</v>
      </c>
      <c r="L77" s="115">
        <f>WageBeneTable52[[#This Row],[Over Time Base]]*('Overhead &amp; Margin'!$D$10)/(1-'Overhead &amp; Margin'!$D$10)</f>
        <v>0</v>
      </c>
      <c r="M77" s="115">
        <f>(WageBeneTable52[[#This Row],[Over Time Base]]+WageBeneTable52[[#This Row],[OT OH]])*('Overhead &amp; Margin'!$G$10)/(1-'Overhead &amp; Margin'!$G$10)</f>
        <v>0</v>
      </c>
      <c r="N77" s="115">
        <f>WageBeneTable52[[#This Row],[Over Time Base]]+WageBeneTable52[[#This Row],[OT OH]]+WageBeneTable52[[#This Row],[OT Mar]]</f>
        <v>0</v>
      </c>
    </row>
    <row r="78" spans="1:14" x14ac:dyDescent="0.35">
      <c r="A78" s="79" t="s">
        <v>266</v>
      </c>
      <c r="B78" s="82" t="str">
        <f>'Pay &amp; Benefits'!D219</f>
        <v>Worker Title</v>
      </c>
      <c r="C78" s="83">
        <f>'Pay &amp; Benefits'!E220</f>
        <v>0</v>
      </c>
      <c r="D78" s="109">
        <f>SUM('Pay &amp; Benefits'!E222:E231)</f>
        <v>0</v>
      </c>
      <c r="E78" s="83">
        <f>WageBeneTable52[[#This Row],[Wage]]*WageBeneTable52[[#This Row],[Benefits %]]</f>
        <v>0</v>
      </c>
      <c r="F78" s="83">
        <f>SUM('Pay &amp; Benefits'!E227:E231)*WageBeneTable52[[#This Row],[Wage]]</f>
        <v>0</v>
      </c>
      <c r="G78" s="83">
        <f>WageBeneTable52[[#This Row],[Wage]]+WageBeneTable52[[#This Row],[Fringe Benefits (PW) $]]</f>
        <v>0</v>
      </c>
      <c r="H78" s="83">
        <f>(WageBeneTable52[[#This Row],[Wage]]+WageBeneTable52[[#This Row],[Benefits $]])*('Overhead &amp; Margin'!$D$10)/(1-'Overhead &amp; Margin'!$D$10)</f>
        <v>0</v>
      </c>
      <c r="I78" s="83">
        <f>(WageBeneTable52[[#This Row],[Wage]]+WageBeneTable52[[#This Row],[Benefits $]]+WageBeneTable52[[#This Row],[Overhead]])*('Overhead &amp; Margin'!$G$10)/(1-'Overhead &amp; Margin'!$G$10)</f>
        <v>0</v>
      </c>
      <c r="J78" s="83">
        <f>WageBeneTable52[[#This Row],[Wage]]+WageBeneTable52[[#This Row],[Benefits $]]+WageBeneTable52[[#This Row],[Overhead]]+WageBeneTable52[[#This Row],[Margin]]</f>
        <v>0</v>
      </c>
      <c r="K78" s="115">
        <f>((WageBeneTable52[[#This Row],[Wage]]+WageBeneTable52[[#This Row],[Benefits $]])*1.5)</f>
        <v>0</v>
      </c>
      <c r="L78" s="115">
        <f>WageBeneTable52[[#This Row],[Over Time Base]]*('Overhead &amp; Margin'!$D$10)/(1-'Overhead &amp; Margin'!$D$10)</f>
        <v>0</v>
      </c>
      <c r="M78" s="115">
        <f>(WageBeneTable52[[#This Row],[Over Time Base]]+WageBeneTable52[[#This Row],[OT OH]])*('Overhead &amp; Margin'!$G$10)/(1-'Overhead &amp; Margin'!$G$10)</f>
        <v>0</v>
      </c>
      <c r="N78" s="115">
        <f>WageBeneTable52[[#This Row],[Over Time Base]]+WageBeneTable52[[#This Row],[OT OH]]+WageBeneTable52[[#This Row],[OT Mar]]</f>
        <v>0</v>
      </c>
    </row>
    <row r="79" spans="1:14" x14ac:dyDescent="0.35">
      <c r="A79" s="79" t="s">
        <v>267</v>
      </c>
      <c r="B79" s="82" t="str">
        <f>'Pay &amp; Benefits'!F219</f>
        <v>Worker Title</v>
      </c>
      <c r="C79" s="83">
        <f>'Pay &amp; Benefits'!G220</f>
        <v>0</v>
      </c>
      <c r="D79" s="109">
        <f>SUM('Pay &amp; Benefits'!G222:G231)</f>
        <v>0</v>
      </c>
      <c r="E79" s="83">
        <f>WageBeneTable52[[#This Row],[Wage]]*WageBeneTable52[[#This Row],[Benefits %]]</f>
        <v>0</v>
      </c>
      <c r="F79" s="83">
        <f>SUM('Pay &amp; Benefits'!G227:G231)*WageBeneTable52[[#This Row],[Wage]]</f>
        <v>0</v>
      </c>
      <c r="G79" s="83">
        <f>WageBeneTable52[[#This Row],[Wage]]+WageBeneTable52[[#This Row],[Fringe Benefits (PW) $]]</f>
        <v>0</v>
      </c>
      <c r="H79" s="83">
        <f>(WageBeneTable52[[#This Row],[Wage]]+WageBeneTable52[[#This Row],[Benefits $]])*('Overhead &amp; Margin'!$D$10)/(1-'Overhead &amp; Margin'!$D$10)</f>
        <v>0</v>
      </c>
      <c r="I79" s="83">
        <f>(WageBeneTable52[[#This Row],[Wage]]+WageBeneTable52[[#This Row],[Benefits $]]+WageBeneTable52[[#This Row],[Overhead]])*('Overhead &amp; Margin'!$G$10)/(1-'Overhead &amp; Margin'!$G$10)</f>
        <v>0</v>
      </c>
      <c r="J79" s="83">
        <f>WageBeneTable52[[#This Row],[Wage]]+WageBeneTable52[[#This Row],[Benefits $]]+WageBeneTable52[[#This Row],[Overhead]]+WageBeneTable52[[#This Row],[Margin]]</f>
        <v>0</v>
      </c>
      <c r="K79" s="115">
        <f>((WageBeneTable52[[#This Row],[Wage]]+WageBeneTable52[[#This Row],[Benefits $]])*1.5)</f>
        <v>0</v>
      </c>
      <c r="L79" s="115">
        <f>WageBeneTable52[[#This Row],[Over Time Base]]*('Overhead &amp; Margin'!$D$10)/(1-'Overhead &amp; Margin'!$D$10)</f>
        <v>0</v>
      </c>
      <c r="M79" s="115">
        <f>(WageBeneTable52[[#This Row],[Over Time Base]]+WageBeneTable52[[#This Row],[OT OH]])*('Overhead &amp; Margin'!$G$10)/(1-'Overhead &amp; Margin'!$G$10)</f>
        <v>0</v>
      </c>
      <c r="N79" s="115">
        <f>WageBeneTable52[[#This Row],[Over Time Base]]+WageBeneTable52[[#This Row],[OT OH]]+WageBeneTable52[[#This Row],[OT Mar]]</f>
        <v>0</v>
      </c>
    </row>
    <row r="80" spans="1:14" x14ac:dyDescent="0.35">
      <c r="A80" s="79" t="s">
        <v>268</v>
      </c>
      <c r="B80" s="82" t="str">
        <f>'Pay &amp; Benefits'!H219</f>
        <v>Worker Title</v>
      </c>
      <c r="C80" s="83">
        <f>'Pay &amp; Benefits'!I220</f>
        <v>0</v>
      </c>
      <c r="D80" s="109">
        <f>SUM('Pay &amp; Benefits'!I222:I231)</f>
        <v>0</v>
      </c>
      <c r="E80" s="83">
        <f>WageBeneTable52[[#This Row],[Wage]]*WageBeneTable52[[#This Row],[Benefits %]]</f>
        <v>0</v>
      </c>
      <c r="F80" s="83">
        <f>SUM('Pay &amp; Benefits'!I227:I231)*WageBeneTable52[[#This Row],[Wage]]</f>
        <v>0</v>
      </c>
      <c r="G80" s="83">
        <f>WageBeneTable52[[#This Row],[Wage]]+WageBeneTable52[[#This Row],[Fringe Benefits (PW) $]]</f>
        <v>0</v>
      </c>
      <c r="H80" s="83">
        <f>(WageBeneTable52[[#This Row],[Wage]]+WageBeneTable52[[#This Row],[Benefits $]])*('Overhead &amp; Margin'!$D$10)/(1-'Overhead &amp; Margin'!$D$10)</f>
        <v>0</v>
      </c>
      <c r="I80" s="83">
        <f>(WageBeneTable52[[#This Row],[Wage]]+WageBeneTable52[[#This Row],[Benefits $]]+WageBeneTable52[[#This Row],[Overhead]])*('Overhead &amp; Margin'!$G$10)/(1-'Overhead &amp; Margin'!$G$10)</f>
        <v>0</v>
      </c>
      <c r="J80" s="83">
        <f>WageBeneTable52[[#This Row],[Wage]]+WageBeneTable52[[#This Row],[Benefits $]]+WageBeneTable52[[#This Row],[Overhead]]+WageBeneTable52[[#This Row],[Margin]]</f>
        <v>0</v>
      </c>
      <c r="K80" s="115">
        <f>((WageBeneTable52[[#This Row],[Wage]]+WageBeneTable52[[#This Row],[Benefits $]])*1.5)</f>
        <v>0</v>
      </c>
      <c r="L80" s="115">
        <f>WageBeneTable52[[#This Row],[Over Time Base]]*('Overhead &amp; Margin'!$D$10)/(1-'Overhead &amp; Margin'!$D$10)</f>
        <v>0</v>
      </c>
      <c r="M80" s="115">
        <f>(WageBeneTable52[[#This Row],[Over Time Base]]+WageBeneTable52[[#This Row],[OT OH]])*('Overhead &amp; Margin'!$G$10)/(1-'Overhead &amp; Margin'!$G$10)</f>
        <v>0</v>
      </c>
      <c r="N80" s="115">
        <f>WageBeneTable52[[#This Row],[Over Time Base]]+WageBeneTable52[[#This Row],[OT OH]]+WageBeneTable52[[#This Row],[OT Mar]]</f>
        <v>0</v>
      </c>
    </row>
    <row r="81" spans="1:14" x14ac:dyDescent="0.35">
      <c r="A81" s="79" t="s">
        <v>269</v>
      </c>
      <c r="B81" s="82" t="str">
        <f>'Pay &amp; Benefits'!J219</f>
        <v>Worker Title</v>
      </c>
      <c r="C81" s="83">
        <f>'Pay &amp; Benefits'!K220</f>
        <v>0</v>
      </c>
      <c r="D81" s="109">
        <f>SUM('Pay &amp; Benefits'!K222:K231)</f>
        <v>0</v>
      </c>
      <c r="E81" s="83">
        <f>WageBeneTable52[[#This Row],[Wage]]*WageBeneTable52[[#This Row],[Benefits %]]</f>
        <v>0</v>
      </c>
      <c r="F81" s="83">
        <f>SUM('Pay &amp; Benefits'!K227:K231)*WageBeneTable52[[#This Row],[Wage]]</f>
        <v>0</v>
      </c>
      <c r="G81" s="83">
        <f>WageBeneTable52[[#This Row],[Wage]]+WageBeneTable52[[#This Row],[Fringe Benefits (PW) $]]</f>
        <v>0</v>
      </c>
      <c r="H81" s="83">
        <f>(WageBeneTable52[[#This Row],[Wage]]+WageBeneTable52[[#This Row],[Benefits $]])*('Overhead &amp; Margin'!$D$10)/(1-'Overhead &amp; Margin'!$D$10)</f>
        <v>0</v>
      </c>
      <c r="I81" s="83">
        <f>(WageBeneTable52[[#This Row],[Wage]]+WageBeneTable52[[#This Row],[Benefits $]]+WageBeneTable52[[#This Row],[Overhead]])*('Overhead &amp; Margin'!$G$10)/(1-'Overhead &amp; Margin'!$G$10)</f>
        <v>0</v>
      </c>
      <c r="J81" s="83">
        <f>WageBeneTable52[[#This Row],[Wage]]+WageBeneTable52[[#This Row],[Benefits $]]+WageBeneTable52[[#This Row],[Overhead]]+WageBeneTable52[[#This Row],[Margin]]</f>
        <v>0</v>
      </c>
      <c r="K81" s="115">
        <f>((WageBeneTable52[[#This Row],[Wage]]+WageBeneTable52[[#This Row],[Benefits $]])*1.5)</f>
        <v>0</v>
      </c>
      <c r="L81" s="115">
        <f>WageBeneTable52[[#This Row],[Over Time Base]]*('Overhead &amp; Margin'!$D$10)/(1-'Overhead &amp; Margin'!$D$10)</f>
        <v>0</v>
      </c>
      <c r="M81" s="115">
        <f>(WageBeneTable52[[#This Row],[Over Time Base]]+WageBeneTable52[[#This Row],[OT OH]])*('Overhead &amp; Margin'!$G$10)/(1-'Overhead &amp; Margin'!$G$10)</f>
        <v>0</v>
      </c>
      <c r="N81" s="115">
        <f>WageBeneTable52[[#This Row],[Over Time Base]]+WageBeneTable52[[#This Row],[OT OH]]+WageBeneTable52[[#This Row],[OT Mar]]</f>
        <v>0</v>
      </c>
    </row>
    <row r="82" spans="1:14" x14ac:dyDescent="0.35">
      <c r="A82" s="79" t="s">
        <v>270</v>
      </c>
      <c r="B82" s="82" t="str">
        <f>'Pay &amp; Benefits'!B235</f>
        <v>Worker Title</v>
      </c>
      <c r="C82" s="83">
        <f>'Pay &amp; Benefits'!C236</f>
        <v>0</v>
      </c>
      <c r="D82" s="109">
        <f>SUM('Pay &amp; Benefits'!C238:C247)</f>
        <v>0</v>
      </c>
      <c r="E82" s="83">
        <f>WageBeneTable52[[#This Row],[Wage]]*WageBeneTable52[[#This Row],[Benefits %]]</f>
        <v>0</v>
      </c>
      <c r="F82" s="83">
        <f>SUM('Pay &amp; Benefits'!C243:C247)*WageBeneTable52[[#This Row],[Wage]]</f>
        <v>0</v>
      </c>
      <c r="G82" s="83">
        <f>WageBeneTable52[[#This Row],[Wage]]+WageBeneTable52[[#This Row],[Fringe Benefits (PW) $]]</f>
        <v>0</v>
      </c>
      <c r="H82" s="83">
        <f>(WageBeneTable52[[#This Row],[Wage]]+WageBeneTable52[[#This Row],[Benefits $]])*('Overhead &amp; Margin'!$D$10)/(1-'Overhead &amp; Margin'!$D$10)</f>
        <v>0</v>
      </c>
      <c r="I82" s="83">
        <f>(WageBeneTable52[[#This Row],[Wage]]+WageBeneTable52[[#This Row],[Benefits $]]+WageBeneTable52[[#This Row],[Overhead]])*('Overhead &amp; Margin'!$G$10)/(1-'Overhead &amp; Margin'!$G$10)</f>
        <v>0</v>
      </c>
      <c r="J82" s="83">
        <f>WageBeneTable52[[#This Row],[Wage]]+WageBeneTable52[[#This Row],[Benefits $]]+WageBeneTable52[[#This Row],[Overhead]]+WageBeneTable52[[#This Row],[Margin]]</f>
        <v>0</v>
      </c>
      <c r="K82" s="115">
        <f>((WageBeneTable52[[#This Row],[Wage]]+WageBeneTable52[[#This Row],[Benefits $]])*1.5)</f>
        <v>0</v>
      </c>
      <c r="L82" s="115">
        <f>WageBeneTable52[[#This Row],[Over Time Base]]*('Overhead &amp; Margin'!$D$10)/(1-'Overhead &amp; Margin'!$D$10)</f>
        <v>0</v>
      </c>
      <c r="M82" s="115">
        <f>(WageBeneTable52[[#This Row],[Over Time Base]]+WageBeneTable52[[#This Row],[OT OH]])*('Overhead &amp; Margin'!$G$10)/(1-'Overhead &amp; Margin'!$G$10)</f>
        <v>0</v>
      </c>
      <c r="N82" s="115">
        <f>WageBeneTable52[[#This Row],[Over Time Base]]+WageBeneTable52[[#This Row],[OT OH]]+WageBeneTable52[[#This Row],[OT Mar]]</f>
        <v>0</v>
      </c>
    </row>
    <row r="83" spans="1:14" x14ac:dyDescent="0.35">
      <c r="A83" s="79" t="s">
        <v>271</v>
      </c>
      <c r="B83" s="82" t="str">
        <f>'Pay &amp; Benefits'!D235</f>
        <v>Worker Title</v>
      </c>
      <c r="C83" s="83">
        <f>'Pay &amp; Benefits'!E236</f>
        <v>0</v>
      </c>
      <c r="D83" s="109">
        <f>SUM('Pay &amp; Benefits'!E238:E247)</f>
        <v>0</v>
      </c>
      <c r="E83" s="83">
        <f>WageBeneTable52[[#This Row],[Wage]]*WageBeneTable52[[#This Row],[Benefits %]]</f>
        <v>0</v>
      </c>
      <c r="F83" s="83">
        <f>SUM('Pay &amp; Benefits'!E243:E247)*WageBeneTable52[[#This Row],[Wage]]</f>
        <v>0</v>
      </c>
      <c r="G83" s="83">
        <f>WageBeneTable52[[#This Row],[Wage]]+WageBeneTable52[[#This Row],[Fringe Benefits (PW) $]]</f>
        <v>0</v>
      </c>
      <c r="H83" s="83">
        <f>(WageBeneTable52[[#This Row],[Wage]]+WageBeneTable52[[#This Row],[Benefits $]])*('Overhead &amp; Margin'!$D$10)/(1-'Overhead &amp; Margin'!$D$10)</f>
        <v>0</v>
      </c>
      <c r="I83" s="83">
        <f>(WageBeneTable52[[#This Row],[Wage]]+WageBeneTable52[[#This Row],[Benefits $]]+WageBeneTable52[[#This Row],[Overhead]])*('Overhead &amp; Margin'!$G$10)/(1-'Overhead &amp; Margin'!$G$10)</f>
        <v>0</v>
      </c>
      <c r="J83" s="83">
        <f>WageBeneTable52[[#This Row],[Wage]]+WageBeneTable52[[#This Row],[Benefits $]]+WageBeneTable52[[#This Row],[Overhead]]+WageBeneTable52[[#This Row],[Margin]]</f>
        <v>0</v>
      </c>
      <c r="K83" s="115">
        <f>((WageBeneTable52[[#This Row],[Wage]]+WageBeneTable52[[#This Row],[Benefits $]])*1.5)</f>
        <v>0</v>
      </c>
      <c r="L83" s="115">
        <f>WageBeneTable52[[#This Row],[Over Time Base]]*('Overhead &amp; Margin'!$D$10)/(1-'Overhead &amp; Margin'!$D$10)</f>
        <v>0</v>
      </c>
      <c r="M83" s="115">
        <f>(WageBeneTable52[[#This Row],[Over Time Base]]+WageBeneTable52[[#This Row],[OT OH]])*('Overhead &amp; Margin'!$G$10)/(1-'Overhead &amp; Margin'!$G$10)</f>
        <v>0</v>
      </c>
      <c r="N83" s="115">
        <f>WageBeneTable52[[#This Row],[Over Time Base]]+WageBeneTable52[[#This Row],[OT OH]]+WageBeneTable52[[#This Row],[OT Mar]]</f>
        <v>0</v>
      </c>
    </row>
    <row r="84" spans="1:14" x14ac:dyDescent="0.35">
      <c r="A84" s="79" t="s">
        <v>272</v>
      </c>
      <c r="B84" s="82" t="str">
        <f>'Pay &amp; Benefits'!F235</f>
        <v>Worker Title</v>
      </c>
      <c r="C84" s="83">
        <f>'Pay &amp; Benefits'!G236</f>
        <v>0</v>
      </c>
      <c r="D84" s="109">
        <f>SUM('Pay &amp; Benefits'!G238:G247)</f>
        <v>0</v>
      </c>
      <c r="E84" s="83">
        <f>WageBeneTable52[[#This Row],[Wage]]*WageBeneTable52[[#This Row],[Benefits %]]</f>
        <v>0</v>
      </c>
      <c r="F84" s="83">
        <f>SUM('Pay &amp; Benefits'!G243:G247)*WageBeneTable52[[#This Row],[Wage]]</f>
        <v>0</v>
      </c>
      <c r="G84" s="83">
        <f>WageBeneTable52[[#This Row],[Wage]]+WageBeneTable52[[#This Row],[Fringe Benefits (PW) $]]</f>
        <v>0</v>
      </c>
      <c r="H84" s="83">
        <f>(WageBeneTable52[[#This Row],[Wage]]+WageBeneTable52[[#This Row],[Benefits $]])*('Overhead &amp; Margin'!$D$10)/(1-'Overhead &amp; Margin'!$D$10)</f>
        <v>0</v>
      </c>
      <c r="I84" s="83">
        <f>(WageBeneTable52[[#This Row],[Wage]]+WageBeneTable52[[#This Row],[Benefits $]]+WageBeneTable52[[#This Row],[Overhead]])*('Overhead &amp; Margin'!$G$10)/(1-'Overhead &amp; Margin'!$G$10)</f>
        <v>0</v>
      </c>
      <c r="J84" s="83">
        <f>WageBeneTable52[[#This Row],[Wage]]+WageBeneTable52[[#This Row],[Benefits $]]+WageBeneTable52[[#This Row],[Overhead]]+WageBeneTable52[[#This Row],[Margin]]</f>
        <v>0</v>
      </c>
      <c r="K84" s="115">
        <f>((WageBeneTable52[[#This Row],[Wage]]+WageBeneTable52[[#This Row],[Benefits $]])*1.5)</f>
        <v>0</v>
      </c>
      <c r="L84" s="115">
        <f>WageBeneTable52[[#This Row],[Over Time Base]]*('Overhead &amp; Margin'!$D$10)/(1-'Overhead &amp; Margin'!$D$10)</f>
        <v>0</v>
      </c>
      <c r="M84" s="115">
        <f>(WageBeneTable52[[#This Row],[Over Time Base]]+WageBeneTable52[[#This Row],[OT OH]])*('Overhead &amp; Margin'!$G$10)/(1-'Overhead &amp; Margin'!$G$10)</f>
        <v>0</v>
      </c>
      <c r="N84" s="115">
        <f>WageBeneTable52[[#This Row],[Over Time Base]]+WageBeneTable52[[#This Row],[OT OH]]+WageBeneTable52[[#This Row],[OT Mar]]</f>
        <v>0</v>
      </c>
    </row>
    <row r="85" spans="1:14" x14ac:dyDescent="0.35">
      <c r="A85" s="79" t="s">
        <v>273</v>
      </c>
      <c r="B85" s="82" t="str">
        <f>'Pay &amp; Benefits'!H235</f>
        <v>Worker Title</v>
      </c>
      <c r="C85" s="83">
        <f>'Pay &amp; Benefits'!I236</f>
        <v>0</v>
      </c>
      <c r="D85" s="109">
        <f>SUM('Pay &amp; Benefits'!I238:I247)</f>
        <v>0</v>
      </c>
      <c r="E85" s="83">
        <f>WageBeneTable52[[#This Row],[Wage]]*WageBeneTable52[[#This Row],[Benefits %]]</f>
        <v>0</v>
      </c>
      <c r="F85" s="83">
        <f>SUM('Pay &amp; Benefits'!I243:I247)*WageBeneTable52[[#This Row],[Wage]]</f>
        <v>0</v>
      </c>
      <c r="G85" s="83">
        <f>WageBeneTable52[[#This Row],[Wage]]+WageBeneTable52[[#This Row],[Fringe Benefits (PW) $]]</f>
        <v>0</v>
      </c>
      <c r="H85" s="83">
        <f>(WageBeneTable52[[#This Row],[Wage]]+WageBeneTable52[[#This Row],[Benefits $]])*('Overhead &amp; Margin'!$D$10)/(1-'Overhead &amp; Margin'!$D$10)</f>
        <v>0</v>
      </c>
      <c r="I85" s="83">
        <f>(WageBeneTable52[[#This Row],[Wage]]+WageBeneTable52[[#This Row],[Benefits $]]+WageBeneTable52[[#This Row],[Overhead]])*('Overhead &amp; Margin'!$G$10)/(1-'Overhead &amp; Margin'!$G$10)</f>
        <v>0</v>
      </c>
      <c r="J85" s="83">
        <f>WageBeneTable52[[#This Row],[Wage]]+WageBeneTable52[[#This Row],[Benefits $]]+WageBeneTable52[[#This Row],[Overhead]]+WageBeneTable52[[#This Row],[Margin]]</f>
        <v>0</v>
      </c>
      <c r="K85" s="115">
        <f>((WageBeneTable52[[#This Row],[Wage]]+WageBeneTable52[[#This Row],[Benefits $]])*1.5)</f>
        <v>0</v>
      </c>
      <c r="L85" s="115">
        <f>WageBeneTable52[[#This Row],[Over Time Base]]*('Overhead &amp; Margin'!$D$10)/(1-'Overhead &amp; Margin'!$D$10)</f>
        <v>0</v>
      </c>
      <c r="M85" s="115">
        <f>(WageBeneTable52[[#This Row],[Over Time Base]]+WageBeneTable52[[#This Row],[OT OH]])*('Overhead &amp; Margin'!$G$10)/(1-'Overhead &amp; Margin'!$G$10)</f>
        <v>0</v>
      </c>
      <c r="N85" s="115">
        <f>WageBeneTable52[[#This Row],[Over Time Base]]+WageBeneTable52[[#This Row],[OT OH]]+WageBeneTable52[[#This Row],[OT Mar]]</f>
        <v>0</v>
      </c>
    </row>
    <row r="86" spans="1:14" x14ac:dyDescent="0.35">
      <c r="A86" s="79" t="s">
        <v>274</v>
      </c>
      <c r="B86" s="84" t="str">
        <f>'Pay &amp; Benefits'!J235</f>
        <v>Worker Title</v>
      </c>
      <c r="C86" s="85">
        <f>'Pay &amp; Benefits'!K236</f>
        <v>0</v>
      </c>
      <c r="D86" s="110">
        <f>SUM('Pay &amp; Benefits'!K238:K247)</f>
        <v>0</v>
      </c>
      <c r="E86" s="83">
        <f>WageBeneTable52[[#This Row],[Wage]]*WageBeneTable52[[#This Row],[Benefits %]]</f>
        <v>0</v>
      </c>
      <c r="F86" s="83">
        <f>SUM('Pay &amp; Benefits'!K243:K247)*WageBeneTable52[[#This Row],[Wage]]</f>
        <v>0</v>
      </c>
      <c r="G86" s="83">
        <f>WageBeneTable52[[#This Row],[Wage]]+WageBeneTable52[[#This Row],[Fringe Benefits (PW) $]]</f>
        <v>0</v>
      </c>
      <c r="H86" s="83">
        <f>(WageBeneTable52[[#This Row],[Wage]]+WageBeneTable52[[#This Row],[Benefits $]])*('Overhead &amp; Margin'!$D$10)/(1-'Overhead &amp; Margin'!$D$10)</f>
        <v>0</v>
      </c>
      <c r="I86" s="83">
        <f>(WageBeneTable52[[#This Row],[Wage]]+WageBeneTable52[[#This Row],[Benefits $]]+WageBeneTable52[[#This Row],[Overhead]])*('Overhead &amp; Margin'!$G$10)/(1-'Overhead &amp; Margin'!$G$10)</f>
        <v>0</v>
      </c>
      <c r="J86" s="83">
        <f>WageBeneTable52[[#This Row],[Wage]]+WageBeneTable52[[#This Row],[Benefits $]]+WageBeneTable52[[#This Row],[Overhead]]+WageBeneTable52[[#This Row],[Margin]]</f>
        <v>0</v>
      </c>
      <c r="K86" s="115">
        <f>((WageBeneTable52[[#This Row],[Wage]]+WageBeneTable52[[#This Row],[Benefits $]])*1.5)</f>
        <v>0</v>
      </c>
      <c r="L86" s="115">
        <f>WageBeneTable52[[#This Row],[Over Time Base]]*('Overhead &amp; Margin'!$D$10)/(1-'Overhead &amp; Margin'!$D$10)</f>
        <v>0</v>
      </c>
      <c r="M86" s="115">
        <f>(WageBeneTable52[[#This Row],[Over Time Base]]+WageBeneTable52[[#This Row],[OT OH]])*('Overhead &amp; Margin'!$G$10)/(1-'Overhead &amp; Margin'!$G$10)</f>
        <v>0</v>
      </c>
      <c r="N86" s="115">
        <f>WageBeneTable52[[#This Row],[Over Time Base]]+WageBeneTable52[[#This Row],[OT OH]]+WageBeneTable52[[#This Row],[OT Mar]]</f>
        <v>0</v>
      </c>
    </row>
    <row r="87" spans="1:14" x14ac:dyDescent="0.35">
      <c r="A87" s="79" t="s">
        <v>275</v>
      </c>
      <c r="B87" s="82" t="str">
        <f>'Pay &amp; Benefits'!B249</f>
        <v>Worker Title</v>
      </c>
      <c r="C87" s="83">
        <f>'Pay &amp; Benefits'!C250</f>
        <v>0</v>
      </c>
      <c r="D87" s="109">
        <f>SUM('Pay &amp; Benefits'!C252:C261)</f>
        <v>0</v>
      </c>
      <c r="E87" s="83">
        <f>WageBeneTable52[[#This Row],[Wage]]*WageBeneTable52[[#This Row],[Benefits %]]</f>
        <v>0</v>
      </c>
      <c r="F87" s="83">
        <f>SUM('Pay &amp; Benefits'!C257:C261)*WageBeneTable52[[#This Row],[Wage]]</f>
        <v>0</v>
      </c>
      <c r="G87" s="83">
        <f>WageBeneTable52[[#This Row],[Wage]]+WageBeneTable52[[#This Row],[Fringe Benefits (PW) $]]</f>
        <v>0</v>
      </c>
      <c r="H87" s="83">
        <f>(WageBeneTable52[[#This Row],[Wage]]+WageBeneTable52[[#This Row],[Benefits $]])*('Overhead &amp; Margin'!$D$10)/(1-'Overhead &amp; Margin'!$D$10)</f>
        <v>0</v>
      </c>
      <c r="I87" s="83">
        <f>(WageBeneTable52[[#This Row],[Wage]]+WageBeneTable52[[#This Row],[Benefits $]]+WageBeneTable52[[#This Row],[Overhead]])*('Overhead &amp; Margin'!$G$10)/(1-'Overhead &amp; Margin'!$G$10)</f>
        <v>0</v>
      </c>
      <c r="J87" s="83">
        <f>WageBeneTable52[[#This Row],[Wage]]+WageBeneTable52[[#This Row],[Benefits $]]+WageBeneTable52[[#This Row],[Overhead]]+WageBeneTable52[[#This Row],[Margin]]</f>
        <v>0</v>
      </c>
      <c r="K87" s="115">
        <f>((WageBeneTable52[[#This Row],[Wage]]+WageBeneTable52[[#This Row],[Benefits $]])*1.5)</f>
        <v>0</v>
      </c>
      <c r="L87" s="115">
        <f>WageBeneTable52[[#This Row],[Over Time Base]]*('Overhead &amp; Margin'!$D$10)/(1-'Overhead &amp; Margin'!$D$10)</f>
        <v>0</v>
      </c>
      <c r="M87" s="115">
        <f>(WageBeneTable52[[#This Row],[Over Time Base]]+WageBeneTable52[[#This Row],[OT OH]])*('Overhead &amp; Margin'!$G$10)/(1-'Overhead &amp; Margin'!$G$10)</f>
        <v>0</v>
      </c>
      <c r="N87" s="115">
        <f>WageBeneTable52[[#This Row],[Over Time Base]]+WageBeneTable52[[#This Row],[OT OH]]+WageBeneTable52[[#This Row],[OT Mar]]</f>
        <v>0</v>
      </c>
    </row>
    <row r="88" spans="1:14" x14ac:dyDescent="0.35">
      <c r="A88" s="79" t="s">
        <v>276</v>
      </c>
      <c r="B88" s="82" t="str">
        <f>'Pay &amp; Benefits'!D249</f>
        <v>Worker Title</v>
      </c>
      <c r="C88" s="83">
        <f>'Pay &amp; Benefits'!E250</f>
        <v>0</v>
      </c>
      <c r="D88" s="109">
        <f>SUM('Pay &amp; Benefits'!E252:E261)</f>
        <v>0</v>
      </c>
      <c r="E88" s="83">
        <f>WageBeneTable52[[#This Row],[Wage]]*WageBeneTable52[[#This Row],[Benefits %]]</f>
        <v>0</v>
      </c>
      <c r="F88" s="83">
        <f>SUM('Pay &amp; Benefits'!E257:E261)*WageBeneTable52[[#This Row],[Wage]]</f>
        <v>0</v>
      </c>
      <c r="G88" s="83">
        <f>WageBeneTable52[[#This Row],[Wage]]+WageBeneTable52[[#This Row],[Fringe Benefits (PW) $]]</f>
        <v>0</v>
      </c>
      <c r="H88" s="83">
        <f>(WageBeneTable52[[#This Row],[Wage]]+WageBeneTable52[[#This Row],[Benefits $]])*('Overhead &amp; Margin'!$D$10)/(1-'Overhead &amp; Margin'!$D$10)</f>
        <v>0</v>
      </c>
      <c r="I88" s="83">
        <f>(WageBeneTable52[[#This Row],[Wage]]+WageBeneTable52[[#This Row],[Benefits $]]+WageBeneTable52[[#This Row],[Overhead]])*('Overhead &amp; Margin'!$G$10)/(1-'Overhead &amp; Margin'!$G$10)</f>
        <v>0</v>
      </c>
      <c r="J88" s="83">
        <f>WageBeneTable52[[#This Row],[Wage]]+WageBeneTable52[[#This Row],[Benefits $]]+WageBeneTable52[[#This Row],[Overhead]]+WageBeneTable52[[#This Row],[Margin]]</f>
        <v>0</v>
      </c>
      <c r="K88" s="115">
        <f>((WageBeneTable52[[#This Row],[Wage]]+WageBeneTable52[[#This Row],[Benefits $]])*1.5)</f>
        <v>0</v>
      </c>
      <c r="L88" s="115">
        <f>WageBeneTable52[[#This Row],[Over Time Base]]*('Overhead &amp; Margin'!$D$10)/(1-'Overhead &amp; Margin'!$D$10)</f>
        <v>0</v>
      </c>
      <c r="M88" s="115">
        <f>(WageBeneTable52[[#This Row],[Over Time Base]]+WageBeneTable52[[#This Row],[OT OH]])*('Overhead &amp; Margin'!$G$10)/(1-'Overhead &amp; Margin'!$G$10)</f>
        <v>0</v>
      </c>
      <c r="N88" s="115">
        <f>WageBeneTable52[[#This Row],[Over Time Base]]+WageBeneTable52[[#This Row],[OT OH]]+WageBeneTable52[[#This Row],[OT Mar]]</f>
        <v>0</v>
      </c>
    </row>
    <row r="89" spans="1:14" x14ac:dyDescent="0.35">
      <c r="A89" s="79" t="s">
        <v>277</v>
      </c>
      <c r="B89" s="82" t="str">
        <f>'Pay &amp; Benefits'!F249</f>
        <v>Worker Title</v>
      </c>
      <c r="C89" s="83">
        <f>'Pay &amp; Benefits'!G250</f>
        <v>0</v>
      </c>
      <c r="D89" s="109">
        <f>SUM('Pay &amp; Benefits'!G252:G261)</f>
        <v>0</v>
      </c>
      <c r="E89" s="83">
        <f>WageBeneTable52[[#This Row],[Wage]]*WageBeneTable52[[#This Row],[Benefits %]]</f>
        <v>0</v>
      </c>
      <c r="F89" s="83">
        <f>SUM('Pay &amp; Benefits'!G257:G261)*WageBeneTable52[[#This Row],[Wage]]</f>
        <v>0</v>
      </c>
      <c r="G89" s="83">
        <f>WageBeneTable52[[#This Row],[Wage]]+WageBeneTable52[[#This Row],[Fringe Benefits (PW) $]]</f>
        <v>0</v>
      </c>
      <c r="H89" s="83">
        <f>(WageBeneTable52[[#This Row],[Wage]]+WageBeneTable52[[#This Row],[Benefits $]])*('Overhead &amp; Margin'!$D$10)/(1-'Overhead &amp; Margin'!$D$10)</f>
        <v>0</v>
      </c>
      <c r="I89" s="83">
        <f>(WageBeneTable52[[#This Row],[Wage]]+WageBeneTable52[[#This Row],[Benefits $]]+WageBeneTable52[[#This Row],[Overhead]])*('Overhead &amp; Margin'!$G$10)/(1-'Overhead &amp; Margin'!$G$10)</f>
        <v>0</v>
      </c>
      <c r="J89" s="83">
        <f>WageBeneTable52[[#This Row],[Wage]]+WageBeneTable52[[#This Row],[Benefits $]]+WageBeneTable52[[#This Row],[Overhead]]+WageBeneTable52[[#This Row],[Margin]]</f>
        <v>0</v>
      </c>
      <c r="K89" s="115">
        <f>((WageBeneTable52[[#This Row],[Wage]]+WageBeneTable52[[#This Row],[Benefits $]])*1.5)</f>
        <v>0</v>
      </c>
      <c r="L89" s="115">
        <f>WageBeneTable52[[#This Row],[Over Time Base]]*('Overhead &amp; Margin'!$D$10)/(1-'Overhead &amp; Margin'!$D$10)</f>
        <v>0</v>
      </c>
      <c r="M89" s="115">
        <f>(WageBeneTable52[[#This Row],[Over Time Base]]+WageBeneTable52[[#This Row],[OT OH]])*('Overhead &amp; Margin'!$G$10)/(1-'Overhead &amp; Margin'!$G$10)</f>
        <v>0</v>
      </c>
      <c r="N89" s="115">
        <f>WageBeneTable52[[#This Row],[Over Time Base]]+WageBeneTable52[[#This Row],[OT OH]]+WageBeneTable52[[#This Row],[OT Mar]]</f>
        <v>0</v>
      </c>
    </row>
    <row r="90" spans="1:14" x14ac:dyDescent="0.35">
      <c r="A90" s="79" t="s">
        <v>278</v>
      </c>
      <c r="B90" s="82" t="str">
        <f>'Pay &amp; Benefits'!H249</f>
        <v>Worker Title</v>
      </c>
      <c r="C90" s="83">
        <f>'Pay &amp; Benefits'!I250</f>
        <v>0</v>
      </c>
      <c r="D90" s="109">
        <f>SUM('Pay &amp; Benefits'!I252:I261)</f>
        <v>0</v>
      </c>
      <c r="E90" s="83">
        <f>WageBeneTable52[[#This Row],[Wage]]*WageBeneTable52[[#This Row],[Benefits %]]</f>
        <v>0</v>
      </c>
      <c r="F90" s="83">
        <f>SUM('Pay &amp; Benefits'!I257:I261)*WageBeneTable52[[#This Row],[Wage]]</f>
        <v>0</v>
      </c>
      <c r="G90" s="83">
        <f>WageBeneTable52[[#This Row],[Wage]]+WageBeneTable52[[#This Row],[Fringe Benefits (PW) $]]</f>
        <v>0</v>
      </c>
      <c r="H90" s="83">
        <f>(WageBeneTable52[[#This Row],[Wage]]+WageBeneTable52[[#This Row],[Benefits $]])*('Overhead &amp; Margin'!$D$10)/(1-'Overhead &amp; Margin'!$D$10)</f>
        <v>0</v>
      </c>
      <c r="I90" s="83">
        <f>(WageBeneTable52[[#This Row],[Wage]]+WageBeneTable52[[#This Row],[Benefits $]]+WageBeneTable52[[#This Row],[Overhead]])*('Overhead &amp; Margin'!$G$10)/(1-'Overhead &amp; Margin'!$G$10)</f>
        <v>0</v>
      </c>
      <c r="J90" s="83">
        <f>WageBeneTable52[[#This Row],[Wage]]+WageBeneTable52[[#This Row],[Benefits $]]+WageBeneTable52[[#This Row],[Overhead]]+WageBeneTable52[[#This Row],[Margin]]</f>
        <v>0</v>
      </c>
      <c r="K90" s="115">
        <f>((WageBeneTable52[[#This Row],[Wage]]+WageBeneTable52[[#This Row],[Benefits $]])*1.5)</f>
        <v>0</v>
      </c>
      <c r="L90" s="115">
        <f>WageBeneTable52[[#This Row],[Over Time Base]]*('Overhead &amp; Margin'!$D$10)/(1-'Overhead &amp; Margin'!$D$10)</f>
        <v>0</v>
      </c>
      <c r="M90" s="115">
        <f>(WageBeneTable52[[#This Row],[Over Time Base]]+WageBeneTable52[[#This Row],[OT OH]])*('Overhead &amp; Margin'!$G$10)/(1-'Overhead &amp; Margin'!$G$10)</f>
        <v>0</v>
      </c>
      <c r="N90" s="115">
        <f>WageBeneTable52[[#This Row],[Over Time Base]]+WageBeneTable52[[#This Row],[OT OH]]+WageBeneTable52[[#This Row],[OT Mar]]</f>
        <v>0</v>
      </c>
    </row>
    <row r="91" spans="1:14" x14ac:dyDescent="0.35">
      <c r="A91" s="79" t="s">
        <v>279</v>
      </c>
      <c r="B91" s="82" t="str">
        <f>'Pay &amp; Benefits'!J249</f>
        <v>Worker Title</v>
      </c>
      <c r="C91" s="83">
        <f>'Pay &amp; Benefits'!K250</f>
        <v>0</v>
      </c>
      <c r="D91" s="109">
        <f>SUM('Pay &amp; Benefits'!K252:K261)</f>
        <v>0</v>
      </c>
      <c r="E91" s="83">
        <f>WageBeneTable52[[#This Row],[Wage]]*WageBeneTable52[[#This Row],[Benefits %]]</f>
        <v>0</v>
      </c>
      <c r="F91" s="83">
        <f>SUM('Pay &amp; Benefits'!K257:K261)*WageBeneTable52[[#This Row],[Wage]]</f>
        <v>0</v>
      </c>
      <c r="G91" s="83">
        <f>WageBeneTable52[[#This Row],[Wage]]+WageBeneTable52[[#This Row],[Fringe Benefits (PW) $]]</f>
        <v>0</v>
      </c>
      <c r="H91" s="83">
        <f>(WageBeneTable52[[#This Row],[Wage]]+WageBeneTable52[[#This Row],[Benefits $]])*('Overhead &amp; Margin'!$D$10)/(1-'Overhead &amp; Margin'!$D$10)</f>
        <v>0</v>
      </c>
      <c r="I91" s="83">
        <f>(WageBeneTable52[[#This Row],[Wage]]+WageBeneTable52[[#This Row],[Benefits $]]+WageBeneTable52[[#This Row],[Overhead]])*('Overhead &amp; Margin'!$G$10)/(1-'Overhead &amp; Margin'!$G$10)</f>
        <v>0</v>
      </c>
      <c r="J91" s="83">
        <f>WageBeneTable52[[#This Row],[Wage]]+WageBeneTable52[[#This Row],[Benefits $]]+WageBeneTable52[[#This Row],[Overhead]]+WageBeneTable52[[#This Row],[Margin]]</f>
        <v>0</v>
      </c>
      <c r="K91" s="115">
        <f>((WageBeneTable52[[#This Row],[Wage]]+WageBeneTable52[[#This Row],[Benefits $]])*1.5)</f>
        <v>0</v>
      </c>
      <c r="L91" s="115">
        <f>WageBeneTable52[[#This Row],[Over Time Base]]*('Overhead &amp; Margin'!$D$10)/(1-'Overhead &amp; Margin'!$D$10)</f>
        <v>0</v>
      </c>
      <c r="M91" s="115">
        <f>(WageBeneTable52[[#This Row],[Over Time Base]]+WageBeneTable52[[#This Row],[OT OH]])*('Overhead &amp; Margin'!$G$10)/(1-'Overhead &amp; Margin'!$G$10)</f>
        <v>0</v>
      </c>
      <c r="N91" s="115">
        <f>WageBeneTable52[[#This Row],[Over Time Base]]+WageBeneTable52[[#This Row],[OT OH]]+WageBeneTable52[[#This Row],[OT Mar]]</f>
        <v>0</v>
      </c>
    </row>
    <row r="92" spans="1:14" x14ac:dyDescent="0.35">
      <c r="A92" s="79" t="s">
        <v>280</v>
      </c>
      <c r="B92" s="82" t="str">
        <f>'Pay &amp; Benefits'!B265</f>
        <v>Worker Title</v>
      </c>
      <c r="C92" s="83">
        <f>'Pay &amp; Benefits'!C266</f>
        <v>0</v>
      </c>
      <c r="D92" s="109">
        <f>SUM('Pay &amp; Benefits'!C268:C277)</f>
        <v>0</v>
      </c>
      <c r="E92" s="83">
        <f>WageBeneTable52[[#This Row],[Wage]]*WageBeneTable52[[#This Row],[Benefits %]]</f>
        <v>0</v>
      </c>
      <c r="F92" s="83">
        <f>SUM('Pay &amp; Benefits'!C273:C277)*WageBeneTable52[[#This Row],[Wage]]</f>
        <v>0</v>
      </c>
      <c r="G92" s="83">
        <f>WageBeneTable52[[#This Row],[Wage]]+WageBeneTable52[[#This Row],[Fringe Benefits (PW) $]]</f>
        <v>0</v>
      </c>
      <c r="H92" s="83">
        <f>(WageBeneTable52[[#This Row],[Wage]]+WageBeneTable52[[#This Row],[Benefits $]])*('Overhead &amp; Margin'!$D$10)/(1-'Overhead &amp; Margin'!$D$10)</f>
        <v>0</v>
      </c>
      <c r="I92" s="83">
        <f>(WageBeneTable52[[#This Row],[Wage]]+WageBeneTable52[[#This Row],[Benefits $]]+WageBeneTable52[[#This Row],[Overhead]])*('Overhead &amp; Margin'!$G$10)/(1-'Overhead &amp; Margin'!$G$10)</f>
        <v>0</v>
      </c>
      <c r="J92" s="83">
        <f>WageBeneTable52[[#This Row],[Wage]]+WageBeneTable52[[#This Row],[Benefits $]]+WageBeneTable52[[#This Row],[Overhead]]+WageBeneTable52[[#This Row],[Margin]]</f>
        <v>0</v>
      </c>
      <c r="K92" s="115">
        <f>((WageBeneTable52[[#This Row],[Wage]]+WageBeneTable52[[#This Row],[Benefits $]])*1.5)</f>
        <v>0</v>
      </c>
      <c r="L92" s="115">
        <f>WageBeneTable52[[#This Row],[Over Time Base]]*('Overhead &amp; Margin'!$D$10)/(1-'Overhead &amp; Margin'!$D$10)</f>
        <v>0</v>
      </c>
      <c r="M92" s="115">
        <f>(WageBeneTable52[[#This Row],[Over Time Base]]+WageBeneTable52[[#This Row],[OT OH]])*('Overhead &amp; Margin'!$G$10)/(1-'Overhead &amp; Margin'!$G$10)</f>
        <v>0</v>
      </c>
      <c r="N92" s="115">
        <f>WageBeneTable52[[#This Row],[Over Time Base]]+WageBeneTable52[[#This Row],[OT OH]]+WageBeneTable52[[#This Row],[OT Mar]]</f>
        <v>0</v>
      </c>
    </row>
    <row r="93" spans="1:14" x14ac:dyDescent="0.35">
      <c r="A93" s="79" t="s">
        <v>281</v>
      </c>
      <c r="B93" s="82" t="str">
        <f>'Pay &amp; Benefits'!D265</f>
        <v>Worker Title</v>
      </c>
      <c r="C93" s="83">
        <f>'Pay &amp; Benefits'!E266</f>
        <v>0</v>
      </c>
      <c r="D93" s="109">
        <f>SUM('Pay &amp; Benefits'!E268:E277)</f>
        <v>0</v>
      </c>
      <c r="E93" s="83">
        <f>WageBeneTable52[[#This Row],[Wage]]*WageBeneTable52[[#This Row],[Benefits %]]</f>
        <v>0</v>
      </c>
      <c r="F93" s="83">
        <f>SUM('Pay &amp; Benefits'!E273:E277)*WageBeneTable52[[#This Row],[Wage]]</f>
        <v>0</v>
      </c>
      <c r="G93" s="83">
        <f>WageBeneTable52[[#This Row],[Wage]]+WageBeneTable52[[#This Row],[Fringe Benefits (PW) $]]</f>
        <v>0</v>
      </c>
      <c r="H93" s="83">
        <f>(WageBeneTable52[[#This Row],[Wage]]+WageBeneTable52[[#This Row],[Benefits $]])*('Overhead &amp; Margin'!$D$10)/(1-'Overhead &amp; Margin'!$D$10)</f>
        <v>0</v>
      </c>
      <c r="I93" s="83">
        <f>(WageBeneTable52[[#This Row],[Wage]]+WageBeneTable52[[#This Row],[Benefits $]]+WageBeneTable52[[#This Row],[Overhead]])*('Overhead &amp; Margin'!$G$10)/(1-'Overhead &amp; Margin'!$G$10)</f>
        <v>0</v>
      </c>
      <c r="J93" s="83">
        <f>WageBeneTable52[[#This Row],[Wage]]+WageBeneTable52[[#This Row],[Benefits $]]+WageBeneTable52[[#This Row],[Overhead]]+WageBeneTable52[[#This Row],[Margin]]</f>
        <v>0</v>
      </c>
      <c r="K93" s="115">
        <f>((WageBeneTable52[[#This Row],[Wage]]+WageBeneTable52[[#This Row],[Benefits $]])*1.5)</f>
        <v>0</v>
      </c>
      <c r="L93" s="115">
        <f>WageBeneTable52[[#This Row],[Over Time Base]]*('Overhead &amp; Margin'!$D$10)/(1-'Overhead &amp; Margin'!$D$10)</f>
        <v>0</v>
      </c>
      <c r="M93" s="115">
        <f>(WageBeneTable52[[#This Row],[Over Time Base]]+WageBeneTable52[[#This Row],[OT OH]])*('Overhead &amp; Margin'!$G$10)/(1-'Overhead &amp; Margin'!$G$10)</f>
        <v>0</v>
      </c>
      <c r="N93" s="115">
        <f>WageBeneTable52[[#This Row],[Over Time Base]]+WageBeneTable52[[#This Row],[OT OH]]+WageBeneTable52[[#This Row],[OT Mar]]</f>
        <v>0</v>
      </c>
    </row>
    <row r="94" spans="1:14" x14ac:dyDescent="0.35">
      <c r="A94" s="79" t="s">
        <v>282</v>
      </c>
      <c r="B94" s="82" t="str">
        <f>'Pay &amp; Benefits'!F265</f>
        <v>Worker Title</v>
      </c>
      <c r="C94" s="83">
        <f>'Pay &amp; Benefits'!G266</f>
        <v>0</v>
      </c>
      <c r="D94" s="109">
        <f>SUM('Pay &amp; Benefits'!G268:G277)</f>
        <v>0</v>
      </c>
      <c r="E94" s="83">
        <f>WageBeneTable52[[#This Row],[Wage]]*WageBeneTable52[[#This Row],[Benefits %]]</f>
        <v>0</v>
      </c>
      <c r="F94" s="83">
        <f>SUM('Pay &amp; Benefits'!G273:G277)*WageBeneTable52[[#This Row],[Wage]]</f>
        <v>0</v>
      </c>
      <c r="G94" s="83">
        <f>WageBeneTable52[[#This Row],[Wage]]+WageBeneTable52[[#This Row],[Fringe Benefits (PW) $]]</f>
        <v>0</v>
      </c>
      <c r="H94" s="83">
        <f>(WageBeneTable52[[#This Row],[Wage]]+WageBeneTable52[[#This Row],[Benefits $]])*('Overhead &amp; Margin'!$D$10)/(1-'Overhead &amp; Margin'!$D$10)</f>
        <v>0</v>
      </c>
      <c r="I94" s="83">
        <f>(WageBeneTable52[[#This Row],[Wage]]+WageBeneTable52[[#This Row],[Benefits $]]+WageBeneTable52[[#This Row],[Overhead]])*('Overhead &amp; Margin'!$G$10)/(1-'Overhead &amp; Margin'!$G$10)</f>
        <v>0</v>
      </c>
      <c r="J94" s="83">
        <f>WageBeneTable52[[#This Row],[Wage]]+WageBeneTable52[[#This Row],[Benefits $]]+WageBeneTable52[[#This Row],[Overhead]]+WageBeneTable52[[#This Row],[Margin]]</f>
        <v>0</v>
      </c>
      <c r="K94" s="115">
        <f>((WageBeneTable52[[#This Row],[Wage]]+WageBeneTable52[[#This Row],[Benefits $]])*1.5)</f>
        <v>0</v>
      </c>
      <c r="L94" s="115">
        <f>WageBeneTable52[[#This Row],[Over Time Base]]*('Overhead &amp; Margin'!$D$10)/(1-'Overhead &amp; Margin'!$D$10)</f>
        <v>0</v>
      </c>
      <c r="M94" s="115">
        <f>(WageBeneTable52[[#This Row],[Over Time Base]]+WageBeneTable52[[#This Row],[OT OH]])*('Overhead &amp; Margin'!$G$10)/(1-'Overhead &amp; Margin'!$G$10)</f>
        <v>0</v>
      </c>
      <c r="N94" s="115">
        <f>WageBeneTable52[[#This Row],[Over Time Base]]+WageBeneTable52[[#This Row],[OT OH]]+WageBeneTable52[[#This Row],[OT Mar]]</f>
        <v>0</v>
      </c>
    </row>
    <row r="95" spans="1:14" x14ac:dyDescent="0.35">
      <c r="A95" s="79" t="s">
        <v>283</v>
      </c>
      <c r="B95" s="82" t="str">
        <f>'Pay &amp; Benefits'!H265</f>
        <v>Worker Title</v>
      </c>
      <c r="C95" s="83">
        <f>'Pay &amp; Benefits'!I266</f>
        <v>0</v>
      </c>
      <c r="D95" s="109">
        <f>SUM('Pay &amp; Benefits'!I268:I277)</f>
        <v>0</v>
      </c>
      <c r="E95" s="83">
        <f>WageBeneTable52[[#This Row],[Wage]]*WageBeneTable52[[#This Row],[Benefits %]]</f>
        <v>0</v>
      </c>
      <c r="F95" s="83">
        <f>SUM('Pay &amp; Benefits'!I273:I277)*WageBeneTable52[[#This Row],[Wage]]</f>
        <v>0</v>
      </c>
      <c r="G95" s="83">
        <f>WageBeneTable52[[#This Row],[Wage]]+WageBeneTable52[[#This Row],[Fringe Benefits (PW) $]]</f>
        <v>0</v>
      </c>
      <c r="H95" s="83">
        <f>(WageBeneTable52[[#This Row],[Wage]]+WageBeneTable52[[#This Row],[Benefits $]])*('Overhead &amp; Margin'!$D$10)/(1-'Overhead &amp; Margin'!$D$10)</f>
        <v>0</v>
      </c>
      <c r="I95" s="83">
        <f>(WageBeneTable52[[#This Row],[Wage]]+WageBeneTable52[[#This Row],[Benefits $]]+WageBeneTable52[[#This Row],[Overhead]])*('Overhead &amp; Margin'!$G$10)/(1-'Overhead &amp; Margin'!$G$10)</f>
        <v>0</v>
      </c>
      <c r="J95" s="83">
        <f>WageBeneTable52[[#This Row],[Wage]]+WageBeneTable52[[#This Row],[Benefits $]]+WageBeneTable52[[#This Row],[Overhead]]+WageBeneTable52[[#This Row],[Margin]]</f>
        <v>0</v>
      </c>
      <c r="K95" s="115">
        <f>((WageBeneTable52[[#This Row],[Wage]]+WageBeneTable52[[#This Row],[Benefits $]])*1.5)</f>
        <v>0</v>
      </c>
      <c r="L95" s="115">
        <f>WageBeneTable52[[#This Row],[Over Time Base]]*('Overhead &amp; Margin'!$D$10)/(1-'Overhead &amp; Margin'!$D$10)</f>
        <v>0</v>
      </c>
      <c r="M95" s="115">
        <f>(WageBeneTable52[[#This Row],[Over Time Base]]+WageBeneTable52[[#This Row],[OT OH]])*('Overhead &amp; Margin'!$G$10)/(1-'Overhead &amp; Margin'!$G$10)</f>
        <v>0</v>
      </c>
      <c r="N95" s="115">
        <f>WageBeneTable52[[#This Row],[Over Time Base]]+WageBeneTable52[[#This Row],[OT OH]]+WageBeneTable52[[#This Row],[OT Mar]]</f>
        <v>0</v>
      </c>
    </row>
    <row r="96" spans="1:14" x14ac:dyDescent="0.35">
      <c r="A96" s="79" t="s">
        <v>284</v>
      </c>
      <c r="B96" s="82" t="str">
        <f>'Pay &amp; Benefits'!J265</f>
        <v>Worker Title</v>
      </c>
      <c r="C96" s="83">
        <f>'Pay &amp; Benefits'!K266</f>
        <v>0</v>
      </c>
      <c r="D96" s="109">
        <f>SUM('Pay &amp; Benefits'!K268:K277)</f>
        <v>0</v>
      </c>
      <c r="E96" s="83">
        <f>WageBeneTable52[[#This Row],[Wage]]*WageBeneTable52[[#This Row],[Benefits %]]</f>
        <v>0</v>
      </c>
      <c r="F96" s="83">
        <f>SUM('Pay &amp; Benefits'!K273:K277)*WageBeneTable52[[#This Row],[Wage]]</f>
        <v>0</v>
      </c>
      <c r="G96" s="83">
        <f>WageBeneTable52[[#This Row],[Wage]]+WageBeneTable52[[#This Row],[Fringe Benefits (PW) $]]</f>
        <v>0</v>
      </c>
      <c r="H96" s="83">
        <f>(WageBeneTable52[[#This Row],[Wage]]+WageBeneTable52[[#This Row],[Benefits $]])*('Overhead &amp; Margin'!$D$10)/(1-'Overhead &amp; Margin'!$D$10)</f>
        <v>0</v>
      </c>
      <c r="I96" s="83">
        <f>(WageBeneTable52[[#This Row],[Wage]]+WageBeneTable52[[#This Row],[Benefits $]]+WageBeneTable52[[#This Row],[Overhead]])*('Overhead &amp; Margin'!$G$10)/(1-'Overhead &amp; Margin'!$G$10)</f>
        <v>0</v>
      </c>
      <c r="J96" s="83">
        <f>WageBeneTable52[[#This Row],[Wage]]+WageBeneTable52[[#This Row],[Benefits $]]+WageBeneTable52[[#This Row],[Overhead]]+WageBeneTable52[[#This Row],[Margin]]</f>
        <v>0</v>
      </c>
      <c r="K96" s="115">
        <f>((WageBeneTable52[[#This Row],[Wage]]+WageBeneTable52[[#This Row],[Benefits $]])*1.5)</f>
        <v>0</v>
      </c>
      <c r="L96" s="115">
        <f>WageBeneTable52[[#This Row],[Over Time Base]]*('Overhead &amp; Margin'!$D$10)/(1-'Overhead &amp; Margin'!$D$10)</f>
        <v>0</v>
      </c>
      <c r="M96" s="115">
        <f>(WageBeneTable52[[#This Row],[Over Time Base]]+WageBeneTable52[[#This Row],[OT OH]])*('Overhead &amp; Margin'!$G$10)/(1-'Overhead &amp; Margin'!$G$10)</f>
        <v>0</v>
      </c>
      <c r="N96" s="115">
        <f>WageBeneTable52[[#This Row],[Over Time Base]]+WageBeneTable52[[#This Row],[OT OH]]+WageBeneTable52[[#This Row],[OT Mar]]</f>
        <v>0</v>
      </c>
    </row>
    <row r="97" spans="1:14" x14ac:dyDescent="0.35">
      <c r="A97" s="79" t="s">
        <v>285</v>
      </c>
      <c r="B97" s="82" t="str">
        <f>'Pay &amp; Benefits'!B281</f>
        <v>Worker Title</v>
      </c>
      <c r="C97" s="83">
        <f>'Pay &amp; Benefits'!C282</f>
        <v>0</v>
      </c>
      <c r="D97" s="109">
        <f>SUM('Pay &amp; Benefits'!C284:C293)</f>
        <v>0</v>
      </c>
      <c r="E97" s="83">
        <f>WageBeneTable52[[#This Row],[Wage]]*WageBeneTable52[[#This Row],[Benefits %]]</f>
        <v>0</v>
      </c>
      <c r="F97" s="83">
        <f>SUM('Pay &amp; Benefits'!C289:C293)*WageBeneTable52[[#This Row],[Wage]]</f>
        <v>0</v>
      </c>
      <c r="G97" s="83">
        <f>WageBeneTable52[[#This Row],[Wage]]+WageBeneTable52[[#This Row],[Fringe Benefits (PW) $]]</f>
        <v>0</v>
      </c>
      <c r="H97" s="83">
        <f>(WageBeneTable52[[#This Row],[Wage]]+WageBeneTable52[[#This Row],[Benefits $]])*('Overhead &amp; Margin'!$D$10)/(1-'Overhead &amp; Margin'!$D$10)</f>
        <v>0</v>
      </c>
      <c r="I97" s="83">
        <f>(WageBeneTable52[[#This Row],[Wage]]+WageBeneTable52[[#This Row],[Benefits $]]+WageBeneTable52[[#This Row],[Overhead]])*('Overhead &amp; Margin'!$G$10)/(1-'Overhead &amp; Margin'!$G$10)</f>
        <v>0</v>
      </c>
      <c r="J97" s="83">
        <f>WageBeneTable52[[#This Row],[Wage]]+WageBeneTable52[[#This Row],[Benefits $]]+WageBeneTable52[[#This Row],[Overhead]]+WageBeneTable52[[#This Row],[Margin]]</f>
        <v>0</v>
      </c>
      <c r="K97" s="115">
        <f>((WageBeneTable52[[#This Row],[Wage]]+WageBeneTable52[[#This Row],[Benefits $]])*1.5)</f>
        <v>0</v>
      </c>
      <c r="L97" s="115">
        <f>WageBeneTable52[[#This Row],[Over Time Base]]*('Overhead &amp; Margin'!$D$10)/(1-'Overhead &amp; Margin'!$D$10)</f>
        <v>0</v>
      </c>
      <c r="M97" s="115">
        <f>(WageBeneTable52[[#This Row],[Over Time Base]]+WageBeneTable52[[#This Row],[OT OH]])*('Overhead &amp; Margin'!$G$10)/(1-'Overhead &amp; Margin'!$G$10)</f>
        <v>0</v>
      </c>
      <c r="N97" s="115">
        <f>WageBeneTable52[[#This Row],[Over Time Base]]+WageBeneTable52[[#This Row],[OT OH]]+WageBeneTable52[[#This Row],[OT Mar]]</f>
        <v>0</v>
      </c>
    </row>
    <row r="98" spans="1:14" x14ac:dyDescent="0.35">
      <c r="A98" s="79" t="s">
        <v>286</v>
      </c>
      <c r="B98" s="82" t="str">
        <f>'Pay &amp; Benefits'!D281</f>
        <v>Worker Title</v>
      </c>
      <c r="C98" s="83">
        <f>'Pay &amp; Benefits'!E282</f>
        <v>0</v>
      </c>
      <c r="D98" s="109">
        <f>SUM('Pay &amp; Benefits'!E284:E293)</f>
        <v>0</v>
      </c>
      <c r="E98" s="83">
        <f>WageBeneTable52[[#This Row],[Wage]]*WageBeneTable52[[#This Row],[Benefits %]]</f>
        <v>0</v>
      </c>
      <c r="F98" s="83">
        <f>SUM('Pay &amp; Benefits'!E289:E293)*WageBeneTable52[[#This Row],[Wage]]</f>
        <v>0</v>
      </c>
      <c r="G98" s="83">
        <f>WageBeneTable52[[#This Row],[Wage]]+WageBeneTable52[[#This Row],[Fringe Benefits (PW) $]]</f>
        <v>0</v>
      </c>
      <c r="H98" s="83">
        <f>(WageBeneTable52[[#This Row],[Wage]]+WageBeneTable52[[#This Row],[Benefits $]])*('Overhead &amp; Margin'!$D$10)/(1-'Overhead &amp; Margin'!$D$10)</f>
        <v>0</v>
      </c>
      <c r="I98" s="83">
        <f>(WageBeneTable52[[#This Row],[Wage]]+WageBeneTable52[[#This Row],[Benefits $]]+WageBeneTable52[[#This Row],[Overhead]])*('Overhead &amp; Margin'!$G$10)/(1-'Overhead &amp; Margin'!$G$10)</f>
        <v>0</v>
      </c>
      <c r="J98" s="83">
        <f>WageBeneTable52[[#This Row],[Wage]]+WageBeneTable52[[#This Row],[Benefits $]]+WageBeneTable52[[#This Row],[Overhead]]+WageBeneTable52[[#This Row],[Margin]]</f>
        <v>0</v>
      </c>
      <c r="K98" s="115">
        <f>((WageBeneTable52[[#This Row],[Wage]]+WageBeneTable52[[#This Row],[Benefits $]])*1.5)</f>
        <v>0</v>
      </c>
      <c r="L98" s="115">
        <f>WageBeneTable52[[#This Row],[Over Time Base]]*('Overhead &amp; Margin'!$D$10)/(1-'Overhead &amp; Margin'!$D$10)</f>
        <v>0</v>
      </c>
      <c r="M98" s="115">
        <f>(WageBeneTable52[[#This Row],[Over Time Base]]+WageBeneTable52[[#This Row],[OT OH]])*('Overhead &amp; Margin'!$G$10)/(1-'Overhead &amp; Margin'!$G$10)</f>
        <v>0</v>
      </c>
      <c r="N98" s="115">
        <f>WageBeneTable52[[#This Row],[Over Time Base]]+WageBeneTable52[[#This Row],[OT OH]]+WageBeneTable52[[#This Row],[OT Mar]]</f>
        <v>0</v>
      </c>
    </row>
    <row r="99" spans="1:14" x14ac:dyDescent="0.35">
      <c r="A99" s="79" t="s">
        <v>287</v>
      </c>
      <c r="B99" s="82" t="str">
        <f>'Pay &amp; Benefits'!F281</f>
        <v>Worker Title</v>
      </c>
      <c r="C99" s="83">
        <f>'Pay &amp; Benefits'!G282</f>
        <v>0</v>
      </c>
      <c r="D99" s="109">
        <f>SUM('Pay &amp; Benefits'!G284:G293)</f>
        <v>0</v>
      </c>
      <c r="E99" s="83">
        <f>WageBeneTable52[[#This Row],[Wage]]*WageBeneTable52[[#This Row],[Benefits %]]</f>
        <v>0</v>
      </c>
      <c r="F99" s="83">
        <f>SUM('Pay &amp; Benefits'!G289:G293)*WageBeneTable52[[#This Row],[Wage]]</f>
        <v>0</v>
      </c>
      <c r="G99" s="83">
        <f>WageBeneTable52[[#This Row],[Wage]]+WageBeneTable52[[#This Row],[Fringe Benefits (PW) $]]</f>
        <v>0</v>
      </c>
      <c r="H99" s="83">
        <f>(WageBeneTable52[[#This Row],[Wage]]+WageBeneTable52[[#This Row],[Benefits $]])*('Overhead &amp; Margin'!$D$10)/(1-'Overhead &amp; Margin'!$D$10)</f>
        <v>0</v>
      </c>
      <c r="I99" s="83">
        <f>(WageBeneTable52[[#This Row],[Wage]]+WageBeneTable52[[#This Row],[Benefits $]]+WageBeneTable52[[#This Row],[Overhead]])*('Overhead &amp; Margin'!$G$10)/(1-'Overhead &amp; Margin'!$G$10)</f>
        <v>0</v>
      </c>
      <c r="J99" s="83">
        <f>WageBeneTable52[[#This Row],[Wage]]+WageBeneTable52[[#This Row],[Benefits $]]+WageBeneTable52[[#This Row],[Overhead]]+WageBeneTable52[[#This Row],[Margin]]</f>
        <v>0</v>
      </c>
      <c r="K99" s="115">
        <f>((WageBeneTable52[[#This Row],[Wage]]+WageBeneTable52[[#This Row],[Benefits $]])*1.5)</f>
        <v>0</v>
      </c>
      <c r="L99" s="115">
        <f>WageBeneTable52[[#This Row],[Over Time Base]]*('Overhead &amp; Margin'!$D$10)/(1-'Overhead &amp; Margin'!$D$10)</f>
        <v>0</v>
      </c>
      <c r="M99" s="115">
        <f>(WageBeneTable52[[#This Row],[Over Time Base]]+WageBeneTable52[[#This Row],[OT OH]])*('Overhead &amp; Margin'!$G$10)/(1-'Overhead &amp; Margin'!$G$10)</f>
        <v>0</v>
      </c>
      <c r="N99" s="115">
        <f>WageBeneTable52[[#This Row],[Over Time Base]]+WageBeneTable52[[#This Row],[OT OH]]+WageBeneTable52[[#This Row],[OT Mar]]</f>
        <v>0</v>
      </c>
    </row>
    <row r="100" spans="1:14" x14ac:dyDescent="0.35">
      <c r="A100" s="79" t="s">
        <v>288</v>
      </c>
      <c r="B100" s="82" t="str">
        <f>'Pay &amp; Benefits'!H281</f>
        <v>Worker Title</v>
      </c>
      <c r="C100" s="83">
        <f>'Pay &amp; Benefits'!I282</f>
        <v>0</v>
      </c>
      <c r="D100" s="109">
        <f>SUM('Pay &amp; Benefits'!I284:I293)</f>
        <v>0</v>
      </c>
      <c r="E100" s="83">
        <f>WageBeneTable52[[#This Row],[Wage]]*WageBeneTable52[[#This Row],[Benefits %]]</f>
        <v>0</v>
      </c>
      <c r="F100" s="83">
        <f>SUM('Pay &amp; Benefits'!I289:I293)*WageBeneTable52[[#This Row],[Wage]]</f>
        <v>0</v>
      </c>
      <c r="G100" s="83">
        <f>WageBeneTable52[[#This Row],[Wage]]+WageBeneTable52[[#This Row],[Fringe Benefits (PW) $]]</f>
        <v>0</v>
      </c>
      <c r="H100" s="83">
        <f>(WageBeneTable52[[#This Row],[Wage]]+WageBeneTable52[[#This Row],[Benefits $]])*('Overhead &amp; Margin'!$D$10)/(1-'Overhead &amp; Margin'!$D$10)</f>
        <v>0</v>
      </c>
      <c r="I100" s="83">
        <f>(WageBeneTable52[[#This Row],[Wage]]+WageBeneTable52[[#This Row],[Benefits $]]+WageBeneTable52[[#This Row],[Overhead]])*('Overhead &amp; Margin'!$G$10)/(1-'Overhead &amp; Margin'!$G$10)</f>
        <v>0</v>
      </c>
      <c r="J100" s="83">
        <f>WageBeneTable52[[#This Row],[Wage]]+WageBeneTable52[[#This Row],[Benefits $]]+WageBeneTable52[[#This Row],[Overhead]]+WageBeneTable52[[#This Row],[Margin]]</f>
        <v>0</v>
      </c>
      <c r="K100" s="115">
        <f>((WageBeneTable52[[#This Row],[Wage]]+WageBeneTable52[[#This Row],[Benefits $]])*1.5)</f>
        <v>0</v>
      </c>
      <c r="L100" s="115">
        <f>WageBeneTable52[[#This Row],[Over Time Base]]*('Overhead &amp; Margin'!$D$10)/(1-'Overhead &amp; Margin'!$D$10)</f>
        <v>0</v>
      </c>
      <c r="M100" s="115">
        <f>(WageBeneTable52[[#This Row],[Over Time Base]]+WageBeneTable52[[#This Row],[OT OH]])*('Overhead &amp; Margin'!$G$10)/(1-'Overhead &amp; Margin'!$G$10)</f>
        <v>0</v>
      </c>
      <c r="N100" s="115">
        <f>WageBeneTable52[[#This Row],[Over Time Base]]+WageBeneTable52[[#This Row],[OT OH]]+WageBeneTable52[[#This Row],[OT Mar]]</f>
        <v>0</v>
      </c>
    </row>
    <row r="101" spans="1:14" x14ac:dyDescent="0.35">
      <c r="A101" s="79" t="s">
        <v>289</v>
      </c>
      <c r="B101" s="84" t="str">
        <f>'Pay &amp; Benefits'!J281</f>
        <v>Worker Title</v>
      </c>
      <c r="C101" s="85">
        <f>'Pay &amp; Benefits'!K282</f>
        <v>0</v>
      </c>
      <c r="D101" s="110">
        <f>SUM('Pay &amp; Benefits'!K284:K293)</f>
        <v>0</v>
      </c>
      <c r="E101" s="83">
        <f>WageBeneTable52[[#This Row],[Wage]]*WageBeneTable52[[#This Row],[Benefits %]]</f>
        <v>0</v>
      </c>
      <c r="F101" s="83">
        <f>SUM('Pay &amp; Benefits'!K289:K293)*WageBeneTable52[[#This Row],[Wage]]</f>
        <v>0</v>
      </c>
      <c r="G101" s="83">
        <f>WageBeneTable52[[#This Row],[Wage]]+WageBeneTable52[[#This Row],[Fringe Benefits (PW) $]]</f>
        <v>0</v>
      </c>
      <c r="H101" s="83">
        <f>(WageBeneTable52[[#This Row],[Wage]]+WageBeneTable52[[#This Row],[Benefits $]])*('Overhead &amp; Margin'!$D$10)/(1-'Overhead &amp; Margin'!$D$10)</f>
        <v>0</v>
      </c>
      <c r="I101" s="83">
        <f>(WageBeneTable52[[#This Row],[Wage]]+WageBeneTable52[[#This Row],[Benefits $]]+WageBeneTable52[[#This Row],[Overhead]])*('Overhead &amp; Margin'!$G$10)/(1-'Overhead &amp; Margin'!$G$10)</f>
        <v>0</v>
      </c>
      <c r="J101" s="83">
        <f>WageBeneTable52[[#This Row],[Wage]]+WageBeneTable52[[#This Row],[Benefits $]]+WageBeneTable52[[#This Row],[Overhead]]+WageBeneTable52[[#This Row],[Margin]]</f>
        <v>0</v>
      </c>
      <c r="K101" s="115">
        <f>((WageBeneTable52[[#This Row],[Wage]]+WageBeneTable52[[#This Row],[Benefits $]])*1.5)</f>
        <v>0</v>
      </c>
      <c r="L101" s="115">
        <f>WageBeneTable52[[#This Row],[Over Time Base]]*('Overhead &amp; Margin'!$D$10)/(1-'Overhead &amp; Margin'!$D$10)</f>
        <v>0</v>
      </c>
      <c r="M101" s="115">
        <f>(WageBeneTable52[[#This Row],[Over Time Base]]+WageBeneTable52[[#This Row],[OT OH]])*('Overhead &amp; Margin'!$G$10)/(1-'Overhead &amp; Margin'!$G$10)</f>
        <v>0</v>
      </c>
      <c r="N101" s="115">
        <f>WageBeneTable52[[#This Row],[Over Time Base]]+WageBeneTable52[[#This Row],[OT OH]]+WageBeneTable52[[#This Row],[OT Mar]]</f>
        <v>0</v>
      </c>
    </row>
    <row r="102" spans="1:14" x14ac:dyDescent="0.35">
      <c r="A102" s="79" t="s">
        <v>290</v>
      </c>
      <c r="B102" s="82" t="str">
        <f>'Pay &amp; Benefits'!B296</f>
        <v>Worker Title</v>
      </c>
      <c r="C102" s="83">
        <f>'Pay &amp; Benefits'!C297</f>
        <v>0</v>
      </c>
      <c r="D102" s="109">
        <f>SUM('Pay &amp; Benefits'!C299:C308)</f>
        <v>0</v>
      </c>
      <c r="E102" s="83">
        <f>WageBeneTable52[[#This Row],[Wage]]*WageBeneTable52[[#This Row],[Benefits %]]</f>
        <v>0</v>
      </c>
      <c r="F102" s="83">
        <f>SUM('Pay &amp; Benefits'!C304:C308)*WageBeneTable52[[#This Row],[Wage]]</f>
        <v>0</v>
      </c>
      <c r="G102" s="83">
        <f>WageBeneTable52[[#This Row],[Wage]]+WageBeneTable52[[#This Row],[Fringe Benefits (PW) $]]</f>
        <v>0</v>
      </c>
      <c r="H102" s="83">
        <f>(WageBeneTable52[[#This Row],[Wage]]+WageBeneTable52[[#This Row],[Benefits $]])*('Overhead &amp; Margin'!$D$10)/(1-'Overhead &amp; Margin'!$D$10)</f>
        <v>0</v>
      </c>
      <c r="I102" s="83">
        <f>(WageBeneTable52[[#This Row],[Wage]]+WageBeneTable52[[#This Row],[Benefits $]]+WageBeneTable52[[#This Row],[Overhead]])*('Overhead &amp; Margin'!$G$10)/(1-'Overhead &amp; Margin'!$G$10)</f>
        <v>0</v>
      </c>
      <c r="J102" s="83">
        <f>WageBeneTable52[[#This Row],[Wage]]+WageBeneTable52[[#This Row],[Benefits $]]+WageBeneTable52[[#This Row],[Overhead]]+WageBeneTable52[[#This Row],[Margin]]</f>
        <v>0</v>
      </c>
      <c r="K102" s="115">
        <f>((WageBeneTable52[[#This Row],[Wage]]+WageBeneTable52[[#This Row],[Benefits $]])*1.5)</f>
        <v>0</v>
      </c>
      <c r="L102" s="115">
        <f>WageBeneTable52[[#This Row],[Over Time Base]]*('Overhead &amp; Margin'!$D$10)/(1-'Overhead &amp; Margin'!$D$10)</f>
        <v>0</v>
      </c>
      <c r="M102" s="115">
        <f>(WageBeneTable52[[#This Row],[Over Time Base]]+WageBeneTable52[[#This Row],[OT OH]])*('Overhead &amp; Margin'!$G$10)/(1-'Overhead &amp; Margin'!$G$10)</f>
        <v>0</v>
      </c>
      <c r="N102" s="115">
        <f>WageBeneTable52[[#This Row],[Over Time Base]]+WageBeneTable52[[#This Row],[OT OH]]+WageBeneTable52[[#This Row],[OT Mar]]</f>
        <v>0</v>
      </c>
    </row>
    <row r="103" spans="1:14" x14ac:dyDescent="0.35">
      <c r="A103" s="79" t="s">
        <v>291</v>
      </c>
      <c r="B103" s="82" t="str">
        <f>'Pay &amp; Benefits'!D296</f>
        <v>Worker Title</v>
      </c>
      <c r="C103" s="83">
        <f>'Pay &amp; Benefits'!E297</f>
        <v>0</v>
      </c>
      <c r="D103" s="109">
        <f>SUM('Pay &amp; Benefits'!E299:E308)</f>
        <v>0</v>
      </c>
      <c r="E103" s="83">
        <f>WageBeneTable52[[#This Row],[Wage]]*WageBeneTable52[[#This Row],[Benefits %]]</f>
        <v>0</v>
      </c>
      <c r="F103" s="83">
        <f>SUM('Pay &amp; Benefits'!E304:E308)*WageBeneTable52[[#This Row],[Wage]]</f>
        <v>0</v>
      </c>
      <c r="G103" s="83">
        <f>WageBeneTable52[[#This Row],[Wage]]+WageBeneTable52[[#This Row],[Fringe Benefits (PW) $]]</f>
        <v>0</v>
      </c>
      <c r="H103" s="83">
        <f>(WageBeneTable52[[#This Row],[Wage]]+WageBeneTable52[[#This Row],[Benefits $]])*('Overhead &amp; Margin'!$D$10)/(1-'Overhead &amp; Margin'!$D$10)</f>
        <v>0</v>
      </c>
      <c r="I103" s="83">
        <f>(WageBeneTable52[[#This Row],[Wage]]+WageBeneTable52[[#This Row],[Benefits $]]+WageBeneTable52[[#This Row],[Overhead]])*('Overhead &amp; Margin'!$G$10)/(1-'Overhead &amp; Margin'!$G$10)</f>
        <v>0</v>
      </c>
      <c r="J103" s="83">
        <f>WageBeneTable52[[#This Row],[Wage]]+WageBeneTable52[[#This Row],[Benefits $]]+WageBeneTable52[[#This Row],[Overhead]]+WageBeneTable52[[#This Row],[Margin]]</f>
        <v>0</v>
      </c>
      <c r="K103" s="115">
        <f>((WageBeneTable52[[#This Row],[Wage]]+WageBeneTable52[[#This Row],[Benefits $]])*1.5)</f>
        <v>0</v>
      </c>
      <c r="L103" s="115">
        <f>WageBeneTable52[[#This Row],[Over Time Base]]*('Overhead &amp; Margin'!$D$10)/(1-'Overhead &amp; Margin'!$D$10)</f>
        <v>0</v>
      </c>
      <c r="M103" s="115">
        <f>(WageBeneTable52[[#This Row],[Over Time Base]]+WageBeneTable52[[#This Row],[OT OH]])*('Overhead &amp; Margin'!$G$10)/(1-'Overhead &amp; Margin'!$G$10)</f>
        <v>0</v>
      </c>
      <c r="N103" s="115">
        <f>WageBeneTable52[[#This Row],[Over Time Base]]+WageBeneTable52[[#This Row],[OT OH]]+WageBeneTable52[[#This Row],[OT Mar]]</f>
        <v>0</v>
      </c>
    </row>
    <row r="104" spans="1:14" x14ac:dyDescent="0.35">
      <c r="A104" s="79" t="s">
        <v>292</v>
      </c>
      <c r="B104" s="82" t="str">
        <f>'Pay &amp; Benefits'!F296</f>
        <v>Worker Title</v>
      </c>
      <c r="C104" s="83">
        <f>'Pay &amp; Benefits'!G297</f>
        <v>0</v>
      </c>
      <c r="D104" s="109">
        <f>SUM('Pay &amp; Benefits'!G299:G308)</f>
        <v>0</v>
      </c>
      <c r="E104" s="83">
        <f>WageBeneTable52[[#This Row],[Wage]]*WageBeneTable52[[#This Row],[Benefits %]]</f>
        <v>0</v>
      </c>
      <c r="F104" s="83">
        <f>SUM('Pay &amp; Benefits'!G304:G308)*WageBeneTable52[[#This Row],[Wage]]</f>
        <v>0</v>
      </c>
      <c r="G104" s="83">
        <f>WageBeneTable52[[#This Row],[Wage]]+WageBeneTable52[[#This Row],[Fringe Benefits (PW) $]]</f>
        <v>0</v>
      </c>
      <c r="H104" s="83">
        <f>(WageBeneTable52[[#This Row],[Wage]]+WageBeneTable52[[#This Row],[Benefits $]])*('Overhead &amp; Margin'!$D$10)/(1-'Overhead &amp; Margin'!$D$10)</f>
        <v>0</v>
      </c>
      <c r="I104" s="83">
        <f>(WageBeneTable52[[#This Row],[Wage]]+WageBeneTable52[[#This Row],[Benefits $]]+WageBeneTable52[[#This Row],[Overhead]])*('Overhead &amp; Margin'!$G$10)/(1-'Overhead &amp; Margin'!$G$10)</f>
        <v>0</v>
      </c>
      <c r="J104" s="83">
        <f>WageBeneTable52[[#This Row],[Wage]]+WageBeneTable52[[#This Row],[Benefits $]]+WageBeneTable52[[#This Row],[Overhead]]+WageBeneTable52[[#This Row],[Margin]]</f>
        <v>0</v>
      </c>
      <c r="K104" s="115">
        <f>((WageBeneTable52[[#This Row],[Wage]]+WageBeneTable52[[#This Row],[Benefits $]])*1.5)</f>
        <v>0</v>
      </c>
      <c r="L104" s="115">
        <f>WageBeneTable52[[#This Row],[Over Time Base]]*('Overhead &amp; Margin'!$D$10)/(1-'Overhead &amp; Margin'!$D$10)</f>
        <v>0</v>
      </c>
      <c r="M104" s="115">
        <f>(WageBeneTable52[[#This Row],[Over Time Base]]+WageBeneTable52[[#This Row],[OT OH]])*('Overhead &amp; Margin'!$G$10)/(1-'Overhead &amp; Margin'!$G$10)</f>
        <v>0</v>
      </c>
      <c r="N104" s="115">
        <f>WageBeneTable52[[#This Row],[Over Time Base]]+WageBeneTable52[[#This Row],[OT OH]]+WageBeneTable52[[#This Row],[OT Mar]]</f>
        <v>0</v>
      </c>
    </row>
    <row r="105" spans="1:14" x14ac:dyDescent="0.35">
      <c r="A105" s="79" t="s">
        <v>293</v>
      </c>
      <c r="B105" s="82" t="str">
        <f>'Pay &amp; Benefits'!H296</f>
        <v>Worker Title</v>
      </c>
      <c r="C105" s="83">
        <f>'Pay &amp; Benefits'!I297</f>
        <v>0</v>
      </c>
      <c r="D105" s="109">
        <f>SUM('Pay &amp; Benefits'!I299:I308)</f>
        <v>0</v>
      </c>
      <c r="E105" s="83">
        <f>WageBeneTable52[[#This Row],[Wage]]*WageBeneTable52[[#This Row],[Benefits %]]</f>
        <v>0</v>
      </c>
      <c r="F105" s="83">
        <f>SUM('Pay &amp; Benefits'!I304:I308)*WageBeneTable52[[#This Row],[Wage]]</f>
        <v>0</v>
      </c>
      <c r="G105" s="83">
        <f>WageBeneTable52[[#This Row],[Wage]]+WageBeneTable52[[#This Row],[Fringe Benefits (PW) $]]</f>
        <v>0</v>
      </c>
      <c r="H105" s="83">
        <f>(WageBeneTable52[[#This Row],[Wage]]+WageBeneTable52[[#This Row],[Benefits $]])*('Overhead &amp; Margin'!$D$10)/(1-'Overhead &amp; Margin'!$D$10)</f>
        <v>0</v>
      </c>
      <c r="I105" s="83">
        <f>(WageBeneTable52[[#This Row],[Wage]]+WageBeneTable52[[#This Row],[Benefits $]]+WageBeneTable52[[#This Row],[Overhead]])*('Overhead &amp; Margin'!$G$10)/(1-'Overhead &amp; Margin'!$G$10)</f>
        <v>0</v>
      </c>
      <c r="J105" s="83">
        <f>WageBeneTable52[[#This Row],[Wage]]+WageBeneTable52[[#This Row],[Benefits $]]+WageBeneTable52[[#This Row],[Overhead]]+WageBeneTable52[[#This Row],[Margin]]</f>
        <v>0</v>
      </c>
      <c r="K105" s="115">
        <f>((WageBeneTable52[[#This Row],[Wage]]+WageBeneTable52[[#This Row],[Benefits $]])*1.5)</f>
        <v>0</v>
      </c>
      <c r="L105" s="115">
        <f>WageBeneTable52[[#This Row],[Over Time Base]]*('Overhead &amp; Margin'!$D$10)/(1-'Overhead &amp; Margin'!$D$10)</f>
        <v>0</v>
      </c>
      <c r="M105" s="115">
        <f>(WageBeneTable52[[#This Row],[Over Time Base]]+WageBeneTable52[[#This Row],[OT OH]])*('Overhead &amp; Margin'!$G$10)/(1-'Overhead &amp; Margin'!$G$10)</f>
        <v>0</v>
      </c>
      <c r="N105" s="115">
        <f>WageBeneTable52[[#This Row],[Over Time Base]]+WageBeneTable52[[#This Row],[OT OH]]+WageBeneTable52[[#This Row],[OT Mar]]</f>
        <v>0</v>
      </c>
    </row>
    <row r="106" spans="1:14" x14ac:dyDescent="0.35">
      <c r="A106" s="79" t="s">
        <v>294</v>
      </c>
      <c r="B106" s="82" t="str">
        <f>'Pay &amp; Benefits'!J296</f>
        <v>Worker Title</v>
      </c>
      <c r="C106" s="83">
        <f>'Pay &amp; Benefits'!K297</f>
        <v>0</v>
      </c>
      <c r="D106" s="109">
        <f>SUM('Pay &amp; Benefits'!K299:K308)</f>
        <v>0</v>
      </c>
      <c r="E106" s="83">
        <f>WageBeneTable52[[#This Row],[Wage]]*WageBeneTable52[[#This Row],[Benefits %]]</f>
        <v>0</v>
      </c>
      <c r="F106" s="83">
        <f>SUM('Pay &amp; Benefits'!K304:K308)*WageBeneTable52[[#This Row],[Wage]]</f>
        <v>0</v>
      </c>
      <c r="G106" s="83">
        <f>WageBeneTable52[[#This Row],[Wage]]+WageBeneTable52[[#This Row],[Fringe Benefits (PW) $]]</f>
        <v>0</v>
      </c>
      <c r="H106" s="83">
        <f>(WageBeneTable52[[#This Row],[Wage]]+WageBeneTable52[[#This Row],[Benefits $]])*('Overhead &amp; Margin'!$D$10)/(1-'Overhead &amp; Margin'!$D$10)</f>
        <v>0</v>
      </c>
      <c r="I106" s="83">
        <f>(WageBeneTable52[[#This Row],[Wage]]+WageBeneTable52[[#This Row],[Benefits $]]+WageBeneTable52[[#This Row],[Overhead]])*('Overhead &amp; Margin'!$G$10)/(1-'Overhead &amp; Margin'!$G$10)</f>
        <v>0</v>
      </c>
      <c r="J106" s="83">
        <f>WageBeneTable52[[#This Row],[Wage]]+WageBeneTable52[[#This Row],[Benefits $]]+WageBeneTable52[[#This Row],[Overhead]]+WageBeneTable52[[#This Row],[Margin]]</f>
        <v>0</v>
      </c>
      <c r="K106" s="115">
        <f>((WageBeneTable52[[#This Row],[Wage]]+WageBeneTable52[[#This Row],[Benefits $]])*1.5)</f>
        <v>0</v>
      </c>
      <c r="L106" s="115">
        <f>WageBeneTable52[[#This Row],[Over Time Base]]*('Overhead &amp; Margin'!$D$10)/(1-'Overhead &amp; Margin'!$D$10)</f>
        <v>0</v>
      </c>
      <c r="M106" s="115">
        <f>(WageBeneTable52[[#This Row],[Over Time Base]]+WageBeneTable52[[#This Row],[OT OH]])*('Overhead &amp; Margin'!$G$10)/(1-'Overhead &amp; Margin'!$G$10)</f>
        <v>0</v>
      </c>
      <c r="N106" s="115">
        <f>WageBeneTable52[[#This Row],[Over Time Base]]+WageBeneTable52[[#This Row],[OT OH]]+WageBeneTable52[[#This Row],[OT Mar]]</f>
        <v>0</v>
      </c>
    </row>
    <row r="107" spans="1:14" x14ac:dyDescent="0.35">
      <c r="A107" s="79" t="s">
        <v>295</v>
      </c>
      <c r="B107" s="82" t="str">
        <f>'Pay &amp; Benefits'!B312</f>
        <v>Worker Title</v>
      </c>
      <c r="C107" s="83">
        <f>'Pay &amp; Benefits'!C313</f>
        <v>0</v>
      </c>
      <c r="D107" s="109">
        <f>SUM('Pay &amp; Benefits'!C315:C324)</f>
        <v>0</v>
      </c>
      <c r="E107" s="83">
        <f>WageBeneTable52[[#This Row],[Wage]]*WageBeneTable52[[#This Row],[Benefits %]]</f>
        <v>0</v>
      </c>
      <c r="F107" s="83">
        <f>SUM('Pay &amp; Benefits'!C320:C324)*WageBeneTable52[[#This Row],[Wage]]</f>
        <v>0</v>
      </c>
      <c r="G107" s="83">
        <f>WageBeneTable52[[#This Row],[Wage]]+WageBeneTable52[[#This Row],[Fringe Benefits (PW) $]]</f>
        <v>0</v>
      </c>
      <c r="H107" s="83">
        <f>(WageBeneTable52[[#This Row],[Wage]]+WageBeneTable52[[#This Row],[Benefits $]])*('Overhead &amp; Margin'!$D$10)/(1-'Overhead &amp; Margin'!$D$10)</f>
        <v>0</v>
      </c>
      <c r="I107" s="83">
        <f>(WageBeneTable52[[#This Row],[Wage]]+WageBeneTable52[[#This Row],[Benefits $]]+WageBeneTable52[[#This Row],[Overhead]])*('Overhead &amp; Margin'!$G$10)/(1-'Overhead &amp; Margin'!$G$10)</f>
        <v>0</v>
      </c>
      <c r="J107" s="83">
        <f>WageBeneTable52[[#This Row],[Wage]]+WageBeneTable52[[#This Row],[Benefits $]]+WageBeneTable52[[#This Row],[Overhead]]+WageBeneTable52[[#This Row],[Margin]]</f>
        <v>0</v>
      </c>
      <c r="K107" s="115">
        <f>((WageBeneTable52[[#This Row],[Wage]]+WageBeneTable52[[#This Row],[Benefits $]])*1.5)</f>
        <v>0</v>
      </c>
      <c r="L107" s="115">
        <f>WageBeneTable52[[#This Row],[Over Time Base]]*('Overhead &amp; Margin'!$D$10)/(1-'Overhead &amp; Margin'!$D$10)</f>
        <v>0</v>
      </c>
      <c r="M107" s="115">
        <f>(WageBeneTable52[[#This Row],[Over Time Base]]+WageBeneTable52[[#This Row],[OT OH]])*('Overhead &amp; Margin'!$G$10)/(1-'Overhead &amp; Margin'!$G$10)</f>
        <v>0</v>
      </c>
      <c r="N107" s="115">
        <f>WageBeneTable52[[#This Row],[Over Time Base]]+WageBeneTable52[[#This Row],[OT OH]]+WageBeneTable52[[#This Row],[OT Mar]]</f>
        <v>0</v>
      </c>
    </row>
    <row r="108" spans="1:14" x14ac:dyDescent="0.35">
      <c r="A108" s="79" t="s">
        <v>296</v>
      </c>
      <c r="B108" s="82" t="str">
        <f>'Pay &amp; Benefits'!D312</f>
        <v>Worker Title</v>
      </c>
      <c r="C108" s="83">
        <f>'Pay &amp; Benefits'!E313</f>
        <v>0</v>
      </c>
      <c r="D108" s="109">
        <f>SUM('Pay &amp; Benefits'!E315:E324)</f>
        <v>0</v>
      </c>
      <c r="E108" s="83">
        <f>WageBeneTable52[[#This Row],[Wage]]*WageBeneTable52[[#This Row],[Benefits %]]</f>
        <v>0</v>
      </c>
      <c r="F108" s="83">
        <f>SUM('Pay &amp; Benefits'!E320:E324)*WageBeneTable52[[#This Row],[Wage]]</f>
        <v>0</v>
      </c>
      <c r="G108" s="83">
        <f>WageBeneTable52[[#This Row],[Wage]]+WageBeneTable52[[#This Row],[Fringe Benefits (PW) $]]</f>
        <v>0</v>
      </c>
      <c r="H108" s="83">
        <f>(WageBeneTable52[[#This Row],[Wage]]+WageBeneTable52[[#This Row],[Benefits $]])*('Overhead &amp; Margin'!$D$10)/(1-'Overhead &amp; Margin'!$D$10)</f>
        <v>0</v>
      </c>
      <c r="I108" s="83">
        <f>(WageBeneTable52[[#This Row],[Wage]]+WageBeneTable52[[#This Row],[Benefits $]]+WageBeneTable52[[#This Row],[Overhead]])*('Overhead &amp; Margin'!$G$10)/(1-'Overhead &amp; Margin'!$G$10)</f>
        <v>0</v>
      </c>
      <c r="J108" s="83">
        <f>WageBeneTable52[[#This Row],[Wage]]+WageBeneTable52[[#This Row],[Benefits $]]+WageBeneTable52[[#This Row],[Overhead]]+WageBeneTable52[[#This Row],[Margin]]</f>
        <v>0</v>
      </c>
      <c r="K108" s="115">
        <f>((WageBeneTable52[[#This Row],[Wage]]+WageBeneTable52[[#This Row],[Benefits $]])*1.5)</f>
        <v>0</v>
      </c>
      <c r="L108" s="115">
        <f>WageBeneTable52[[#This Row],[Over Time Base]]*('Overhead &amp; Margin'!$D$10)/(1-'Overhead &amp; Margin'!$D$10)</f>
        <v>0</v>
      </c>
      <c r="M108" s="115">
        <f>(WageBeneTable52[[#This Row],[Over Time Base]]+WageBeneTable52[[#This Row],[OT OH]])*('Overhead &amp; Margin'!$G$10)/(1-'Overhead &amp; Margin'!$G$10)</f>
        <v>0</v>
      </c>
      <c r="N108" s="115">
        <f>WageBeneTable52[[#This Row],[Over Time Base]]+WageBeneTable52[[#This Row],[OT OH]]+WageBeneTable52[[#This Row],[OT Mar]]</f>
        <v>0</v>
      </c>
    </row>
    <row r="109" spans="1:14" x14ac:dyDescent="0.35">
      <c r="A109" s="79" t="s">
        <v>297</v>
      </c>
      <c r="B109" s="82" t="str">
        <f>'Pay &amp; Benefits'!F312</f>
        <v>Worker Title</v>
      </c>
      <c r="C109" s="83">
        <f>'Pay &amp; Benefits'!G313</f>
        <v>0</v>
      </c>
      <c r="D109" s="109">
        <f>SUM('Pay &amp; Benefits'!G315:G324)</f>
        <v>0</v>
      </c>
      <c r="E109" s="83">
        <f>WageBeneTable52[[#This Row],[Wage]]*WageBeneTable52[[#This Row],[Benefits %]]</f>
        <v>0</v>
      </c>
      <c r="F109" s="83">
        <f>SUM('Pay &amp; Benefits'!G320:G324)*WageBeneTable52[[#This Row],[Wage]]</f>
        <v>0</v>
      </c>
      <c r="G109" s="83">
        <f>WageBeneTable52[[#This Row],[Wage]]+WageBeneTable52[[#This Row],[Fringe Benefits (PW) $]]</f>
        <v>0</v>
      </c>
      <c r="H109" s="83">
        <f>(WageBeneTable52[[#This Row],[Wage]]+WageBeneTable52[[#This Row],[Benefits $]])*('Overhead &amp; Margin'!$D$10)/(1-'Overhead &amp; Margin'!$D$10)</f>
        <v>0</v>
      </c>
      <c r="I109" s="83">
        <f>(WageBeneTable52[[#This Row],[Wage]]+WageBeneTable52[[#This Row],[Benefits $]]+WageBeneTable52[[#This Row],[Overhead]])*('Overhead &amp; Margin'!$G$10)/(1-'Overhead &amp; Margin'!$G$10)</f>
        <v>0</v>
      </c>
      <c r="J109" s="83">
        <f>WageBeneTable52[[#This Row],[Wage]]+WageBeneTable52[[#This Row],[Benefits $]]+WageBeneTable52[[#This Row],[Overhead]]+WageBeneTable52[[#This Row],[Margin]]</f>
        <v>0</v>
      </c>
      <c r="K109" s="115">
        <f>((WageBeneTable52[[#This Row],[Wage]]+WageBeneTable52[[#This Row],[Benefits $]])*1.5)</f>
        <v>0</v>
      </c>
      <c r="L109" s="115">
        <f>WageBeneTable52[[#This Row],[Over Time Base]]*('Overhead &amp; Margin'!$D$10)/(1-'Overhead &amp; Margin'!$D$10)</f>
        <v>0</v>
      </c>
      <c r="M109" s="115">
        <f>(WageBeneTable52[[#This Row],[Over Time Base]]+WageBeneTable52[[#This Row],[OT OH]])*('Overhead &amp; Margin'!$G$10)/(1-'Overhead &amp; Margin'!$G$10)</f>
        <v>0</v>
      </c>
      <c r="N109" s="115">
        <f>WageBeneTable52[[#This Row],[Over Time Base]]+WageBeneTable52[[#This Row],[OT OH]]+WageBeneTable52[[#This Row],[OT Mar]]</f>
        <v>0</v>
      </c>
    </row>
    <row r="110" spans="1:14" x14ac:dyDescent="0.35">
      <c r="A110" s="79" t="s">
        <v>298</v>
      </c>
      <c r="B110" s="82" t="str">
        <f>'Pay &amp; Benefits'!H312</f>
        <v>Worker Title</v>
      </c>
      <c r="C110" s="83">
        <f>'Pay &amp; Benefits'!I313</f>
        <v>0</v>
      </c>
      <c r="D110" s="109">
        <f>SUM('Pay &amp; Benefits'!I315:I324)</f>
        <v>0</v>
      </c>
      <c r="E110" s="83">
        <f>WageBeneTable52[[#This Row],[Wage]]*WageBeneTable52[[#This Row],[Benefits %]]</f>
        <v>0</v>
      </c>
      <c r="F110" s="83">
        <f>SUM('Pay &amp; Benefits'!I320:I324)*WageBeneTable52[[#This Row],[Wage]]</f>
        <v>0</v>
      </c>
      <c r="G110" s="83">
        <f>WageBeneTable52[[#This Row],[Wage]]+WageBeneTable52[[#This Row],[Fringe Benefits (PW) $]]</f>
        <v>0</v>
      </c>
      <c r="H110" s="83">
        <f>(WageBeneTable52[[#This Row],[Wage]]+WageBeneTable52[[#This Row],[Benefits $]])*('Overhead &amp; Margin'!$D$10)/(1-'Overhead &amp; Margin'!$D$10)</f>
        <v>0</v>
      </c>
      <c r="I110" s="83">
        <f>(WageBeneTable52[[#This Row],[Wage]]+WageBeneTable52[[#This Row],[Benefits $]]+WageBeneTable52[[#This Row],[Overhead]])*('Overhead &amp; Margin'!$G$10)/(1-'Overhead &amp; Margin'!$G$10)</f>
        <v>0</v>
      </c>
      <c r="J110" s="83">
        <f>WageBeneTable52[[#This Row],[Wage]]+WageBeneTable52[[#This Row],[Benefits $]]+WageBeneTable52[[#This Row],[Overhead]]+WageBeneTable52[[#This Row],[Margin]]</f>
        <v>0</v>
      </c>
      <c r="K110" s="115">
        <f>((WageBeneTable52[[#This Row],[Wage]]+WageBeneTable52[[#This Row],[Benefits $]])*1.5)</f>
        <v>0</v>
      </c>
      <c r="L110" s="115">
        <f>WageBeneTable52[[#This Row],[Over Time Base]]*('Overhead &amp; Margin'!$D$10)/(1-'Overhead &amp; Margin'!$D$10)</f>
        <v>0</v>
      </c>
      <c r="M110" s="115">
        <f>(WageBeneTable52[[#This Row],[Over Time Base]]+WageBeneTable52[[#This Row],[OT OH]])*('Overhead &amp; Margin'!$G$10)/(1-'Overhead &amp; Margin'!$G$10)</f>
        <v>0</v>
      </c>
      <c r="N110" s="115">
        <f>WageBeneTable52[[#This Row],[Over Time Base]]+WageBeneTable52[[#This Row],[OT OH]]+WageBeneTable52[[#This Row],[OT Mar]]</f>
        <v>0</v>
      </c>
    </row>
    <row r="111" spans="1:14" x14ac:dyDescent="0.35">
      <c r="A111" s="79" t="s">
        <v>299</v>
      </c>
      <c r="B111" s="82" t="str">
        <f>'Pay &amp; Benefits'!J312</f>
        <v>Worker Title</v>
      </c>
      <c r="C111" s="83">
        <f>'Pay &amp; Benefits'!K313</f>
        <v>0</v>
      </c>
      <c r="D111" s="109">
        <f>SUM('Pay &amp; Benefits'!K315:K324)</f>
        <v>0</v>
      </c>
      <c r="E111" s="83">
        <f>WageBeneTable52[[#This Row],[Wage]]*WageBeneTable52[[#This Row],[Benefits %]]</f>
        <v>0</v>
      </c>
      <c r="F111" s="83">
        <f>SUM('Pay &amp; Benefits'!K320:K324)*WageBeneTable52[[#This Row],[Wage]]</f>
        <v>0</v>
      </c>
      <c r="G111" s="83">
        <f>WageBeneTable52[[#This Row],[Wage]]+WageBeneTable52[[#This Row],[Fringe Benefits (PW) $]]</f>
        <v>0</v>
      </c>
      <c r="H111" s="83">
        <f>(WageBeneTable52[[#This Row],[Wage]]+WageBeneTable52[[#This Row],[Benefits $]])*('Overhead &amp; Margin'!$D$10)/(1-'Overhead &amp; Margin'!$D$10)</f>
        <v>0</v>
      </c>
      <c r="I111" s="83">
        <f>(WageBeneTable52[[#This Row],[Wage]]+WageBeneTable52[[#This Row],[Benefits $]]+WageBeneTable52[[#This Row],[Overhead]])*('Overhead &amp; Margin'!$G$10)/(1-'Overhead &amp; Margin'!$G$10)</f>
        <v>0</v>
      </c>
      <c r="J111" s="83">
        <f>WageBeneTable52[[#This Row],[Wage]]+WageBeneTable52[[#This Row],[Benefits $]]+WageBeneTable52[[#This Row],[Overhead]]+WageBeneTable52[[#This Row],[Margin]]</f>
        <v>0</v>
      </c>
      <c r="K111" s="115">
        <f>((WageBeneTable52[[#This Row],[Wage]]+WageBeneTable52[[#This Row],[Benefits $]])*1.5)</f>
        <v>0</v>
      </c>
      <c r="L111" s="115">
        <f>WageBeneTable52[[#This Row],[Over Time Base]]*('Overhead &amp; Margin'!$D$10)/(1-'Overhead &amp; Margin'!$D$10)</f>
        <v>0</v>
      </c>
      <c r="M111" s="115">
        <f>(WageBeneTable52[[#This Row],[Over Time Base]]+WageBeneTable52[[#This Row],[OT OH]])*('Overhead &amp; Margin'!$G$10)/(1-'Overhead &amp; Margin'!$G$10)</f>
        <v>0</v>
      </c>
      <c r="N111" s="115">
        <f>WageBeneTable52[[#This Row],[Over Time Base]]+WageBeneTable52[[#This Row],[OT OH]]+WageBeneTable52[[#This Row],[OT Mar]]</f>
        <v>0</v>
      </c>
    </row>
    <row r="112" spans="1:14" x14ac:dyDescent="0.35">
      <c r="A112" s="79" t="s">
        <v>300</v>
      </c>
      <c r="B112" s="82" t="str">
        <f>'Pay &amp; Benefits'!B328</f>
        <v>Worker Title</v>
      </c>
      <c r="C112" s="83">
        <f>'Pay &amp; Benefits'!C329</f>
        <v>0</v>
      </c>
      <c r="D112" s="109">
        <f>SUM('Pay &amp; Benefits'!C331:C340)</f>
        <v>0</v>
      </c>
      <c r="E112" s="83">
        <f>WageBeneTable52[[#This Row],[Wage]]*WageBeneTable52[[#This Row],[Benefits %]]</f>
        <v>0</v>
      </c>
      <c r="F112" s="83">
        <f>SUM('Pay &amp; Benefits'!C336:C340)*WageBeneTable52[[#This Row],[Wage]]</f>
        <v>0</v>
      </c>
      <c r="G112" s="83">
        <f>WageBeneTable52[[#This Row],[Wage]]+WageBeneTable52[[#This Row],[Fringe Benefits (PW) $]]</f>
        <v>0</v>
      </c>
      <c r="H112" s="83">
        <f>(WageBeneTable52[[#This Row],[Wage]]+WageBeneTable52[[#This Row],[Benefits $]])*('Overhead &amp; Margin'!$D$10)/(1-'Overhead &amp; Margin'!$D$10)</f>
        <v>0</v>
      </c>
      <c r="I112" s="83">
        <f>(WageBeneTable52[[#This Row],[Wage]]+WageBeneTable52[[#This Row],[Benefits $]]+WageBeneTable52[[#This Row],[Overhead]])*('Overhead &amp; Margin'!$G$10)/(1-'Overhead &amp; Margin'!$G$10)</f>
        <v>0</v>
      </c>
      <c r="J112" s="83">
        <f>WageBeneTable52[[#This Row],[Wage]]+WageBeneTable52[[#This Row],[Benefits $]]+WageBeneTable52[[#This Row],[Overhead]]+WageBeneTable52[[#This Row],[Margin]]</f>
        <v>0</v>
      </c>
      <c r="K112" s="115">
        <f>((WageBeneTable52[[#This Row],[Wage]]+WageBeneTable52[[#This Row],[Benefits $]])*1.5)</f>
        <v>0</v>
      </c>
      <c r="L112" s="115">
        <f>WageBeneTable52[[#This Row],[Over Time Base]]*('Overhead &amp; Margin'!$D$10)/(1-'Overhead &amp; Margin'!$D$10)</f>
        <v>0</v>
      </c>
      <c r="M112" s="115">
        <f>(WageBeneTable52[[#This Row],[Over Time Base]]+WageBeneTable52[[#This Row],[OT OH]])*('Overhead &amp; Margin'!$G$10)/(1-'Overhead &amp; Margin'!$G$10)</f>
        <v>0</v>
      </c>
      <c r="N112" s="115">
        <f>WageBeneTable52[[#This Row],[Over Time Base]]+WageBeneTable52[[#This Row],[OT OH]]+WageBeneTable52[[#This Row],[OT Mar]]</f>
        <v>0</v>
      </c>
    </row>
    <row r="113" spans="1:14" x14ac:dyDescent="0.35">
      <c r="A113" s="79" t="s">
        <v>301</v>
      </c>
      <c r="B113" s="82" t="str">
        <f>'Pay &amp; Benefits'!D328</f>
        <v>Worker Title</v>
      </c>
      <c r="C113" s="83">
        <f>'Pay &amp; Benefits'!E329</f>
        <v>0</v>
      </c>
      <c r="D113" s="109">
        <f>SUM('Pay &amp; Benefits'!E331:E340)</f>
        <v>0</v>
      </c>
      <c r="E113" s="83">
        <f>WageBeneTable52[[#This Row],[Wage]]*WageBeneTable52[[#This Row],[Benefits %]]</f>
        <v>0</v>
      </c>
      <c r="F113" s="83">
        <f>SUM('Pay &amp; Benefits'!E336:E340)*WageBeneTable52[[#This Row],[Wage]]</f>
        <v>0</v>
      </c>
      <c r="G113" s="83">
        <f>WageBeneTable52[[#This Row],[Wage]]+WageBeneTable52[[#This Row],[Fringe Benefits (PW) $]]</f>
        <v>0</v>
      </c>
      <c r="H113" s="83">
        <f>(WageBeneTable52[[#This Row],[Wage]]+WageBeneTable52[[#This Row],[Benefits $]])*('Overhead &amp; Margin'!$D$10)/(1-'Overhead &amp; Margin'!$D$10)</f>
        <v>0</v>
      </c>
      <c r="I113" s="83">
        <f>(WageBeneTable52[[#This Row],[Wage]]+WageBeneTable52[[#This Row],[Benefits $]]+WageBeneTable52[[#This Row],[Overhead]])*('Overhead &amp; Margin'!$G$10)/(1-'Overhead &amp; Margin'!$G$10)</f>
        <v>0</v>
      </c>
      <c r="J113" s="83">
        <f>WageBeneTable52[[#This Row],[Wage]]+WageBeneTable52[[#This Row],[Benefits $]]+WageBeneTable52[[#This Row],[Overhead]]+WageBeneTable52[[#This Row],[Margin]]</f>
        <v>0</v>
      </c>
      <c r="K113" s="115">
        <f>((WageBeneTable52[[#This Row],[Wage]]+WageBeneTable52[[#This Row],[Benefits $]])*1.5)</f>
        <v>0</v>
      </c>
      <c r="L113" s="115">
        <f>WageBeneTable52[[#This Row],[Over Time Base]]*('Overhead &amp; Margin'!$D$10)/(1-'Overhead &amp; Margin'!$D$10)</f>
        <v>0</v>
      </c>
      <c r="M113" s="115">
        <f>(WageBeneTable52[[#This Row],[Over Time Base]]+WageBeneTable52[[#This Row],[OT OH]])*('Overhead &amp; Margin'!$G$10)/(1-'Overhead &amp; Margin'!$G$10)</f>
        <v>0</v>
      </c>
      <c r="N113" s="115">
        <f>WageBeneTable52[[#This Row],[Over Time Base]]+WageBeneTable52[[#This Row],[OT OH]]+WageBeneTable52[[#This Row],[OT Mar]]</f>
        <v>0</v>
      </c>
    </row>
    <row r="114" spans="1:14" x14ac:dyDescent="0.35">
      <c r="A114" s="79" t="s">
        <v>302</v>
      </c>
      <c r="B114" s="82" t="str">
        <f>'Pay &amp; Benefits'!F328</f>
        <v>Worker Title</v>
      </c>
      <c r="C114" s="83">
        <f>'Pay &amp; Benefits'!G329</f>
        <v>0</v>
      </c>
      <c r="D114" s="109">
        <f>SUM('Pay &amp; Benefits'!G331:G340)</f>
        <v>0</v>
      </c>
      <c r="E114" s="83">
        <f>WageBeneTable52[[#This Row],[Wage]]*WageBeneTable52[[#This Row],[Benefits %]]</f>
        <v>0</v>
      </c>
      <c r="F114" s="83">
        <f>SUM('Pay &amp; Benefits'!G336:G340)*WageBeneTable52[[#This Row],[Wage]]</f>
        <v>0</v>
      </c>
      <c r="G114" s="83">
        <f>WageBeneTable52[[#This Row],[Wage]]+WageBeneTable52[[#This Row],[Fringe Benefits (PW) $]]</f>
        <v>0</v>
      </c>
      <c r="H114" s="83">
        <f>(WageBeneTable52[[#This Row],[Wage]]+WageBeneTable52[[#This Row],[Benefits $]])*('Overhead &amp; Margin'!$D$10)/(1-'Overhead &amp; Margin'!$D$10)</f>
        <v>0</v>
      </c>
      <c r="I114" s="83">
        <f>(WageBeneTable52[[#This Row],[Wage]]+WageBeneTable52[[#This Row],[Benefits $]]+WageBeneTable52[[#This Row],[Overhead]])*('Overhead &amp; Margin'!$G$10)/(1-'Overhead &amp; Margin'!$G$10)</f>
        <v>0</v>
      </c>
      <c r="J114" s="83">
        <f>WageBeneTable52[[#This Row],[Wage]]+WageBeneTable52[[#This Row],[Benefits $]]+WageBeneTable52[[#This Row],[Overhead]]+WageBeneTable52[[#This Row],[Margin]]</f>
        <v>0</v>
      </c>
      <c r="K114" s="115">
        <f>((WageBeneTable52[[#This Row],[Wage]]+WageBeneTable52[[#This Row],[Benefits $]])*1.5)</f>
        <v>0</v>
      </c>
      <c r="L114" s="115">
        <f>WageBeneTable52[[#This Row],[Over Time Base]]*('Overhead &amp; Margin'!$D$10)/(1-'Overhead &amp; Margin'!$D$10)</f>
        <v>0</v>
      </c>
      <c r="M114" s="115">
        <f>(WageBeneTable52[[#This Row],[Over Time Base]]+WageBeneTable52[[#This Row],[OT OH]])*('Overhead &amp; Margin'!$G$10)/(1-'Overhead &amp; Margin'!$G$10)</f>
        <v>0</v>
      </c>
      <c r="N114" s="115">
        <f>WageBeneTable52[[#This Row],[Over Time Base]]+WageBeneTable52[[#This Row],[OT OH]]+WageBeneTable52[[#This Row],[OT Mar]]</f>
        <v>0</v>
      </c>
    </row>
    <row r="115" spans="1:14" x14ac:dyDescent="0.35">
      <c r="A115" s="79" t="s">
        <v>303</v>
      </c>
      <c r="B115" s="82" t="str">
        <f>'Pay &amp; Benefits'!H328</f>
        <v>Worker Title</v>
      </c>
      <c r="C115" s="83">
        <f>'Pay &amp; Benefits'!I329</f>
        <v>0</v>
      </c>
      <c r="D115" s="109">
        <f>SUM('Pay &amp; Benefits'!I331:I340)</f>
        <v>0</v>
      </c>
      <c r="E115" s="83">
        <f>WageBeneTable52[[#This Row],[Wage]]*WageBeneTable52[[#This Row],[Benefits %]]</f>
        <v>0</v>
      </c>
      <c r="F115" s="83">
        <f>SUM('Pay &amp; Benefits'!I336:I340)*WageBeneTable52[[#This Row],[Wage]]</f>
        <v>0</v>
      </c>
      <c r="G115" s="83">
        <f>WageBeneTable52[[#This Row],[Wage]]+WageBeneTable52[[#This Row],[Fringe Benefits (PW) $]]</f>
        <v>0</v>
      </c>
      <c r="H115" s="83">
        <f>(WageBeneTable52[[#This Row],[Wage]]+WageBeneTable52[[#This Row],[Benefits $]])*('Overhead &amp; Margin'!$D$10)/(1-'Overhead &amp; Margin'!$D$10)</f>
        <v>0</v>
      </c>
      <c r="I115" s="83">
        <f>(WageBeneTable52[[#This Row],[Wage]]+WageBeneTable52[[#This Row],[Benefits $]]+WageBeneTable52[[#This Row],[Overhead]])*('Overhead &amp; Margin'!$G$10)/(1-'Overhead &amp; Margin'!$G$10)</f>
        <v>0</v>
      </c>
      <c r="J115" s="83">
        <f>WageBeneTable52[[#This Row],[Wage]]+WageBeneTable52[[#This Row],[Benefits $]]+WageBeneTable52[[#This Row],[Overhead]]+WageBeneTable52[[#This Row],[Margin]]</f>
        <v>0</v>
      </c>
      <c r="K115" s="115">
        <f>((WageBeneTable52[[#This Row],[Wage]]+WageBeneTable52[[#This Row],[Benefits $]])*1.5)</f>
        <v>0</v>
      </c>
      <c r="L115" s="115">
        <f>WageBeneTable52[[#This Row],[Over Time Base]]*('Overhead &amp; Margin'!$D$10)/(1-'Overhead &amp; Margin'!$D$10)</f>
        <v>0</v>
      </c>
      <c r="M115" s="115">
        <f>(WageBeneTable52[[#This Row],[Over Time Base]]+WageBeneTable52[[#This Row],[OT OH]])*('Overhead &amp; Margin'!$G$10)/(1-'Overhead &amp; Margin'!$G$10)</f>
        <v>0</v>
      </c>
      <c r="N115" s="115">
        <f>WageBeneTable52[[#This Row],[Over Time Base]]+WageBeneTable52[[#This Row],[OT OH]]+WageBeneTable52[[#This Row],[OT Mar]]</f>
        <v>0</v>
      </c>
    </row>
    <row r="116" spans="1:14" x14ac:dyDescent="0.35">
      <c r="A116" s="79" t="s">
        <v>304</v>
      </c>
      <c r="B116" s="82" t="str">
        <f>'Pay &amp; Benefits'!J328</f>
        <v>Worker Title</v>
      </c>
      <c r="C116" s="83">
        <f>'Pay &amp; Benefits'!K329</f>
        <v>0</v>
      </c>
      <c r="D116" s="109">
        <f>SUM('Pay &amp; Benefits'!K331:K340)</f>
        <v>0</v>
      </c>
      <c r="E116" s="83">
        <f>WageBeneTable52[[#This Row],[Wage]]*WageBeneTable52[[#This Row],[Benefits %]]</f>
        <v>0</v>
      </c>
      <c r="F116" s="83">
        <f>SUM('Pay &amp; Benefits'!K336:K340)*WageBeneTable52[[#This Row],[Wage]]</f>
        <v>0</v>
      </c>
      <c r="G116" s="83">
        <f>WageBeneTable52[[#This Row],[Wage]]+WageBeneTable52[[#This Row],[Fringe Benefits (PW) $]]</f>
        <v>0</v>
      </c>
      <c r="H116" s="83">
        <f>(WageBeneTable52[[#This Row],[Wage]]+WageBeneTable52[[#This Row],[Benefits $]])*('Overhead &amp; Margin'!$D$10)/(1-'Overhead &amp; Margin'!$D$10)</f>
        <v>0</v>
      </c>
      <c r="I116" s="83">
        <f>(WageBeneTable52[[#This Row],[Wage]]+WageBeneTable52[[#This Row],[Benefits $]]+WageBeneTable52[[#This Row],[Overhead]])*('Overhead &amp; Margin'!$G$10)/(1-'Overhead &amp; Margin'!$G$10)</f>
        <v>0</v>
      </c>
      <c r="J116" s="83">
        <f>WageBeneTable52[[#This Row],[Wage]]+WageBeneTable52[[#This Row],[Benefits $]]+WageBeneTable52[[#This Row],[Overhead]]+WageBeneTable52[[#This Row],[Margin]]</f>
        <v>0</v>
      </c>
      <c r="K116" s="115">
        <f>((WageBeneTable52[[#This Row],[Wage]]+WageBeneTable52[[#This Row],[Benefits $]])*1.5)</f>
        <v>0</v>
      </c>
      <c r="L116" s="115">
        <f>WageBeneTable52[[#This Row],[Over Time Base]]*('Overhead &amp; Margin'!$D$10)/(1-'Overhead &amp; Margin'!$D$10)</f>
        <v>0</v>
      </c>
      <c r="M116" s="115">
        <f>(WageBeneTable52[[#This Row],[Over Time Base]]+WageBeneTable52[[#This Row],[OT OH]])*('Overhead &amp; Margin'!$G$10)/(1-'Overhead &amp; Margin'!$G$10)</f>
        <v>0</v>
      </c>
      <c r="N116" s="115">
        <f>WageBeneTable52[[#This Row],[Over Time Base]]+WageBeneTable52[[#This Row],[OT OH]]+WageBeneTable52[[#This Row],[OT Mar]]</f>
        <v>0</v>
      </c>
    </row>
    <row r="117" spans="1:14" x14ac:dyDescent="0.35">
      <c r="A117" s="79" t="s">
        <v>305</v>
      </c>
      <c r="B117" s="82" t="str">
        <f>'Pay &amp; Benefits'!B342</f>
        <v>Worker Title</v>
      </c>
      <c r="C117" s="83">
        <f>'Pay &amp; Benefits'!C343</f>
        <v>0</v>
      </c>
      <c r="D117" s="109">
        <f>SUM('Pay &amp; Benefits'!C345:C354)</f>
        <v>0</v>
      </c>
      <c r="E117" s="83">
        <f>WageBeneTable52[[#This Row],[Wage]]*WageBeneTable52[[#This Row],[Benefits %]]</f>
        <v>0</v>
      </c>
      <c r="F117" s="83">
        <f>SUM('Pay &amp; Benefits'!C350:C354)*WageBeneTable52[[#This Row],[Wage]]</f>
        <v>0</v>
      </c>
      <c r="G117" s="83">
        <f>WageBeneTable52[[#This Row],[Wage]]+WageBeneTable52[[#This Row],[Fringe Benefits (PW) $]]</f>
        <v>0</v>
      </c>
      <c r="H117" s="83">
        <f>(WageBeneTable52[[#This Row],[Wage]]+WageBeneTable52[[#This Row],[Benefits $]])*('Overhead &amp; Margin'!$D$10)/(1-'Overhead &amp; Margin'!$D$10)</f>
        <v>0</v>
      </c>
      <c r="I117" s="83">
        <f>(WageBeneTable52[[#This Row],[Wage]]+WageBeneTable52[[#This Row],[Benefits $]]+WageBeneTable52[[#This Row],[Overhead]])*('Overhead &amp; Margin'!$G$10)/(1-'Overhead &amp; Margin'!$G$10)</f>
        <v>0</v>
      </c>
      <c r="J117" s="83">
        <f>WageBeneTable52[[#This Row],[Wage]]+WageBeneTable52[[#This Row],[Benefits $]]+WageBeneTable52[[#This Row],[Overhead]]+WageBeneTable52[[#This Row],[Margin]]</f>
        <v>0</v>
      </c>
      <c r="K117" s="115">
        <f>((WageBeneTable52[[#This Row],[Wage]]+WageBeneTable52[[#This Row],[Benefits $]])*1.5)</f>
        <v>0</v>
      </c>
      <c r="L117" s="115">
        <f>WageBeneTable52[[#This Row],[Over Time Base]]*('Overhead &amp; Margin'!$D$10)/(1-'Overhead &amp; Margin'!$D$10)</f>
        <v>0</v>
      </c>
      <c r="M117" s="115">
        <f>(WageBeneTable52[[#This Row],[Over Time Base]]+WageBeneTable52[[#This Row],[OT OH]])*('Overhead &amp; Margin'!$G$10)/(1-'Overhead &amp; Margin'!$G$10)</f>
        <v>0</v>
      </c>
      <c r="N117" s="115">
        <f>WageBeneTable52[[#This Row],[Over Time Base]]+WageBeneTable52[[#This Row],[OT OH]]+WageBeneTable52[[#This Row],[OT Mar]]</f>
        <v>0</v>
      </c>
    </row>
    <row r="118" spans="1:14" x14ac:dyDescent="0.35">
      <c r="A118" s="79" t="s">
        <v>306</v>
      </c>
      <c r="B118" s="82" t="str">
        <f>'Pay &amp; Benefits'!D342</f>
        <v>Worker Title</v>
      </c>
      <c r="C118" s="83">
        <f>'Pay &amp; Benefits'!E343</f>
        <v>0</v>
      </c>
      <c r="D118" s="109">
        <f>SUM('Pay &amp; Benefits'!E345:E354)</f>
        <v>0</v>
      </c>
      <c r="E118" s="83">
        <f>WageBeneTable52[[#This Row],[Wage]]*WageBeneTable52[[#This Row],[Benefits %]]</f>
        <v>0</v>
      </c>
      <c r="F118" s="83">
        <f>SUM('Pay &amp; Benefits'!E350:E354)*WageBeneTable52[[#This Row],[Wage]]</f>
        <v>0</v>
      </c>
      <c r="G118" s="83">
        <f>WageBeneTable52[[#This Row],[Wage]]+WageBeneTable52[[#This Row],[Fringe Benefits (PW) $]]</f>
        <v>0</v>
      </c>
      <c r="H118" s="83">
        <f>(WageBeneTable52[[#This Row],[Wage]]+WageBeneTable52[[#This Row],[Benefits $]])*('Overhead &amp; Margin'!$D$10)/(1-'Overhead &amp; Margin'!$D$10)</f>
        <v>0</v>
      </c>
      <c r="I118" s="83">
        <f>(WageBeneTable52[[#This Row],[Wage]]+WageBeneTable52[[#This Row],[Benefits $]]+WageBeneTable52[[#This Row],[Overhead]])*('Overhead &amp; Margin'!$G$10)/(1-'Overhead &amp; Margin'!$G$10)</f>
        <v>0</v>
      </c>
      <c r="J118" s="83">
        <f>WageBeneTable52[[#This Row],[Wage]]+WageBeneTable52[[#This Row],[Benefits $]]+WageBeneTable52[[#This Row],[Overhead]]+WageBeneTable52[[#This Row],[Margin]]</f>
        <v>0</v>
      </c>
      <c r="K118" s="115">
        <f>((WageBeneTable52[[#This Row],[Wage]]+WageBeneTable52[[#This Row],[Benefits $]])*1.5)</f>
        <v>0</v>
      </c>
      <c r="L118" s="115">
        <f>WageBeneTable52[[#This Row],[Over Time Base]]*('Overhead &amp; Margin'!$D$10)/(1-'Overhead &amp; Margin'!$D$10)</f>
        <v>0</v>
      </c>
      <c r="M118" s="115">
        <f>(WageBeneTable52[[#This Row],[Over Time Base]]+WageBeneTable52[[#This Row],[OT OH]])*('Overhead &amp; Margin'!$G$10)/(1-'Overhead &amp; Margin'!$G$10)</f>
        <v>0</v>
      </c>
      <c r="N118" s="115">
        <f>WageBeneTable52[[#This Row],[Over Time Base]]+WageBeneTable52[[#This Row],[OT OH]]+WageBeneTable52[[#This Row],[OT Mar]]</f>
        <v>0</v>
      </c>
    </row>
    <row r="119" spans="1:14" x14ac:dyDescent="0.35">
      <c r="A119" s="79" t="s">
        <v>307</v>
      </c>
      <c r="B119" s="82" t="str">
        <f>'Pay &amp; Benefits'!F342</f>
        <v>Worker Title</v>
      </c>
      <c r="C119" s="83">
        <f>'Pay &amp; Benefits'!G343</f>
        <v>0</v>
      </c>
      <c r="D119" s="109">
        <f>SUM('Pay &amp; Benefits'!G345:G354)</f>
        <v>0</v>
      </c>
      <c r="E119" s="83">
        <f>WageBeneTable52[[#This Row],[Wage]]*WageBeneTable52[[#This Row],[Benefits %]]</f>
        <v>0</v>
      </c>
      <c r="F119" s="83">
        <f>SUM('Pay &amp; Benefits'!G350:G354)*WageBeneTable52[[#This Row],[Wage]]</f>
        <v>0</v>
      </c>
      <c r="G119" s="83">
        <f>WageBeneTable52[[#This Row],[Wage]]+WageBeneTable52[[#This Row],[Fringe Benefits (PW) $]]</f>
        <v>0</v>
      </c>
      <c r="H119" s="83">
        <f>(WageBeneTable52[[#This Row],[Wage]]+WageBeneTable52[[#This Row],[Benefits $]])*('Overhead &amp; Margin'!$D$10)/(1-'Overhead &amp; Margin'!$D$10)</f>
        <v>0</v>
      </c>
      <c r="I119" s="83">
        <f>(WageBeneTable52[[#This Row],[Wage]]+WageBeneTable52[[#This Row],[Benefits $]]+WageBeneTable52[[#This Row],[Overhead]])*('Overhead &amp; Margin'!$G$10)/(1-'Overhead &amp; Margin'!$G$10)</f>
        <v>0</v>
      </c>
      <c r="J119" s="83">
        <f>WageBeneTable52[[#This Row],[Wage]]+WageBeneTable52[[#This Row],[Benefits $]]+WageBeneTable52[[#This Row],[Overhead]]+WageBeneTable52[[#This Row],[Margin]]</f>
        <v>0</v>
      </c>
      <c r="K119" s="115">
        <f>((WageBeneTable52[[#This Row],[Wage]]+WageBeneTable52[[#This Row],[Benefits $]])*1.5)</f>
        <v>0</v>
      </c>
      <c r="L119" s="115">
        <f>WageBeneTable52[[#This Row],[Over Time Base]]*('Overhead &amp; Margin'!$D$10)/(1-'Overhead &amp; Margin'!$D$10)</f>
        <v>0</v>
      </c>
      <c r="M119" s="115">
        <f>(WageBeneTable52[[#This Row],[Over Time Base]]+WageBeneTable52[[#This Row],[OT OH]])*('Overhead &amp; Margin'!$G$10)/(1-'Overhead &amp; Margin'!$G$10)</f>
        <v>0</v>
      </c>
      <c r="N119" s="115">
        <f>WageBeneTable52[[#This Row],[Over Time Base]]+WageBeneTable52[[#This Row],[OT OH]]+WageBeneTable52[[#This Row],[OT Mar]]</f>
        <v>0</v>
      </c>
    </row>
    <row r="120" spans="1:14" x14ac:dyDescent="0.35">
      <c r="A120" s="79" t="s">
        <v>308</v>
      </c>
      <c r="B120" s="82" t="str">
        <f>'Pay &amp; Benefits'!H342</f>
        <v>Worker Title</v>
      </c>
      <c r="C120" s="83">
        <f>'Pay &amp; Benefits'!I343</f>
        <v>0</v>
      </c>
      <c r="D120" s="109">
        <f>SUM('Pay &amp; Benefits'!I345:I354)</f>
        <v>0</v>
      </c>
      <c r="E120" s="83">
        <f>WageBeneTable52[[#This Row],[Wage]]*WageBeneTable52[[#This Row],[Benefits %]]</f>
        <v>0</v>
      </c>
      <c r="F120" s="83">
        <f>SUM('Pay &amp; Benefits'!I350:I354)*WageBeneTable52[[#This Row],[Wage]]</f>
        <v>0</v>
      </c>
      <c r="G120" s="83">
        <f>WageBeneTable52[[#This Row],[Wage]]+WageBeneTable52[[#This Row],[Fringe Benefits (PW) $]]</f>
        <v>0</v>
      </c>
      <c r="H120" s="83">
        <f>(WageBeneTable52[[#This Row],[Wage]]+WageBeneTable52[[#This Row],[Benefits $]])*('Overhead &amp; Margin'!$D$10)/(1-'Overhead &amp; Margin'!$D$10)</f>
        <v>0</v>
      </c>
      <c r="I120" s="83">
        <f>(WageBeneTable52[[#This Row],[Wage]]+WageBeneTable52[[#This Row],[Benefits $]]+WageBeneTable52[[#This Row],[Overhead]])*('Overhead &amp; Margin'!$G$10)/(1-'Overhead &amp; Margin'!$G$10)</f>
        <v>0</v>
      </c>
      <c r="J120" s="83">
        <f>WageBeneTable52[[#This Row],[Wage]]+WageBeneTable52[[#This Row],[Benefits $]]+WageBeneTable52[[#This Row],[Overhead]]+WageBeneTable52[[#This Row],[Margin]]</f>
        <v>0</v>
      </c>
      <c r="K120" s="115">
        <f>((WageBeneTable52[[#This Row],[Wage]]+WageBeneTable52[[#This Row],[Benefits $]])*1.5)</f>
        <v>0</v>
      </c>
      <c r="L120" s="115">
        <f>WageBeneTable52[[#This Row],[Over Time Base]]*('Overhead &amp; Margin'!$D$10)/(1-'Overhead &amp; Margin'!$D$10)</f>
        <v>0</v>
      </c>
      <c r="M120" s="115">
        <f>(WageBeneTable52[[#This Row],[Over Time Base]]+WageBeneTable52[[#This Row],[OT OH]])*('Overhead &amp; Margin'!$G$10)/(1-'Overhead &amp; Margin'!$G$10)</f>
        <v>0</v>
      </c>
      <c r="N120" s="115">
        <f>WageBeneTable52[[#This Row],[Over Time Base]]+WageBeneTable52[[#This Row],[OT OH]]+WageBeneTable52[[#This Row],[OT Mar]]</f>
        <v>0</v>
      </c>
    </row>
    <row r="121" spans="1:14" x14ac:dyDescent="0.35">
      <c r="A121" s="79" t="s">
        <v>309</v>
      </c>
      <c r="B121" s="84" t="str">
        <f>'Pay &amp; Benefits'!J342</f>
        <v>Worker Title</v>
      </c>
      <c r="C121" s="85">
        <f>'Pay &amp; Benefits'!K343</f>
        <v>0</v>
      </c>
      <c r="D121" s="110">
        <f>SUM('Pay &amp; Benefits'!K345:K354)</f>
        <v>0</v>
      </c>
      <c r="E121" s="83">
        <f>WageBeneTable52[[#This Row],[Wage]]*WageBeneTable52[[#This Row],[Benefits %]]</f>
        <v>0</v>
      </c>
      <c r="F121" s="83">
        <f>SUM('Pay &amp; Benefits'!K350:K354)*WageBeneTable52[[#This Row],[Wage]]</f>
        <v>0</v>
      </c>
      <c r="G121" s="83">
        <f>WageBeneTable52[[#This Row],[Wage]]+WageBeneTable52[[#This Row],[Fringe Benefits (PW) $]]</f>
        <v>0</v>
      </c>
      <c r="H121" s="83">
        <f>(WageBeneTable52[[#This Row],[Wage]]+WageBeneTable52[[#This Row],[Benefits $]])*('Overhead &amp; Margin'!$D$10)/(1-'Overhead &amp; Margin'!$D$10)</f>
        <v>0</v>
      </c>
      <c r="I121" s="83">
        <f>(WageBeneTable52[[#This Row],[Wage]]+WageBeneTable52[[#This Row],[Benefits $]]+WageBeneTable52[[#This Row],[Overhead]])*('Overhead &amp; Margin'!$G$10)/(1-'Overhead &amp; Margin'!$G$10)</f>
        <v>0</v>
      </c>
      <c r="J121" s="83">
        <f>WageBeneTable52[[#This Row],[Wage]]+WageBeneTable52[[#This Row],[Benefits $]]+WageBeneTable52[[#This Row],[Overhead]]+WageBeneTable52[[#This Row],[Margin]]</f>
        <v>0</v>
      </c>
      <c r="K121" s="115">
        <f>((WageBeneTable52[[#This Row],[Wage]]+WageBeneTable52[[#This Row],[Benefits $]])*1.5)</f>
        <v>0</v>
      </c>
      <c r="L121" s="115">
        <f>WageBeneTable52[[#This Row],[Over Time Base]]*('Overhead &amp; Margin'!$D$10)/(1-'Overhead &amp; Margin'!$D$10)</f>
        <v>0</v>
      </c>
      <c r="M121" s="115">
        <f>(WageBeneTable52[[#This Row],[Over Time Base]]+WageBeneTable52[[#This Row],[OT OH]])*('Overhead &amp; Margin'!$G$10)/(1-'Overhead &amp; Margin'!$G$10)</f>
        <v>0</v>
      </c>
      <c r="N121" s="115">
        <f>WageBeneTable52[[#This Row],[Over Time Base]]+WageBeneTable52[[#This Row],[OT OH]]+WageBeneTable52[[#This Row],[OT Mar]]</f>
        <v>0</v>
      </c>
    </row>
    <row r="122" spans="1:14" x14ac:dyDescent="0.35">
      <c r="A122" s="79" t="s">
        <v>310</v>
      </c>
      <c r="B122" s="82" t="str">
        <f>'Pay &amp; Benefits'!B358</f>
        <v>Worker Title</v>
      </c>
      <c r="C122" s="83">
        <f>'Pay &amp; Benefits'!C359</f>
        <v>0</v>
      </c>
      <c r="D122" s="109">
        <f>SUM('Pay &amp; Benefits'!C361:C370)</f>
        <v>0</v>
      </c>
      <c r="E122" s="83">
        <f>WageBeneTable52[[#This Row],[Wage]]*WageBeneTable52[[#This Row],[Benefits %]]</f>
        <v>0</v>
      </c>
      <c r="F122" s="83">
        <f>SUM('Pay &amp; Benefits'!C366:C370)*WageBeneTable52[[#This Row],[Wage]]</f>
        <v>0</v>
      </c>
      <c r="G122" s="83">
        <f>WageBeneTable52[[#This Row],[Wage]]+WageBeneTable52[[#This Row],[Fringe Benefits (PW) $]]</f>
        <v>0</v>
      </c>
      <c r="H122" s="83">
        <f>(WageBeneTable52[[#This Row],[Wage]]+WageBeneTable52[[#This Row],[Benefits $]])*('Overhead &amp; Margin'!$D$10)/(1-'Overhead &amp; Margin'!$D$10)</f>
        <v>0</v>
      </c>
      <c r="I122" s="83">
        <f>(WageBeneTable52[[#This Row],[Wage]]+WageBeneTable52[[#This Row],[Benefits $]]+WageBeneTable52[[#This Row],[Overhead]])*('Overhead &amp; Margin'!$G$10)/(1-'Overhead &amp; Margin'!$G$10)</f>
        <v>0</v>
      </c>
      <c r="J122" s="83">
        <f>WageBeneTable52[[#This Row],[Wage]]+WageBeneTable52[[#This Row],[Benefits $]]+WageBeneTable52[[#This Row],[Overhead]]+WageBeneTable52[[#This Row],[Margin]]</f>
        <v>0</v>
      </c>
      <c r="K122" s="115">
        <f>((WageBeneTable52[[#This Row],[Wage]]+WageBeneTable52[[#This Row],[Benefits $]])*1.5)</f>
        <v>0</v>
      </c>
      <c r="L122" s="115">
        <f>WageBeneTable52[[#This Row],[Over Time Base]]*('Overhead &amp; Margin'!$D$10)/(1-'Overhead &amp; Margin'!$D$10)</f>
        <v>0</v>
      </c>
      <c r="M122" s="115">
        <f>(WageBeneTable52[[#This Row],[Over Time Base]]+WageBeneTable52[[#This Row],[OT OH]])*('Overhead &amp; Margin'!$G$10)/(1-'Overhead &amp; Margin'!$G$10)</f>
        <v>0</v>
      </c>
      <c r="N122" s="115">
        <f>WageBeneTable52[[#This Row],[Over Time Base]]+WageBeneTable52[[#This Row],[OT OH]]+WageBeneTable52[[#This Row],[OT Mar]]</f>
        <v>0</v>
      </c>
    </row>
    <row r="123" spans="1:14" x14ac:dyDescent="0.35">
      <c r="A123" s="79" t="s">
        <v>311</v>
      </c>
      <c r="B123" s="82" t="str">
        <f>'Pay &amp; Benefits'!D358</f>
        <v>Worker Title</v>
      </c>
      <c r="C123" s="83">
        <f>'Pay &amp; Benefits'!E359</f>
        <v>0</v>
      </c>
      <c r="D123" s="109">
        <f>SUM('Pay &amp; Benefits'!E361:E370)</f>
        <v>0</v>
      </c>
      <c r="E123" s="83">
        <f>WageBeneTable52[[#This Row],[Wage]]*WageBeneTable52[[#This Row],[Benefits %]]</f>
        <v>0</v>
      </c>
      <c r="F123" s="83">
        <f>SUM('Pay &amp; Benefits'!E366:E370)*WageBeneTable52[[#This Row],[Wage]]</f>
        <v>0</v>
      </c>
      <c r="G123" s="83">
        <f>WageBeneTable52[[#This Row],[Wage]]+WageBeneTable52[[#This Row],[Fringe Benefits (PW) $]]</f>
        <v>0</v>
      </c>
      <c r="H123" s="83">
        <f>(WageBeneTable52[[#This Row],[Wage]]+WageBeneTable52[[#This Row],[Benefits $]])*('Overhead &amp; Margin'!$D$10)/(1-'Overhead &amp; Margin'!$D$10)</f>
        <v>0</v>
      </c>
      <c r="I123" s="83">
        <f>(WageBeneTable52[[#This Row],[Wage]]+WageBeneTable52[[#This Row],[Benefits $]]+WageBeneTable52[[#This Row],[Overhead]])*('Overhead &amp; Margin'!$G$10)/(1-'Overhead &amp; Margin'!$G$10)</f>
        <v>0</v>
      </c>
      <c r="J123" s="83">
        <f>WageBeneTable52[[#This Row],[Wage]]+WageBeneTable52[[#This Row],[Benefits $]]+WageBeneTable52[[#This Row],[Overhead]]+WageBeneTable52[[#This Row],[Margin]]</f>
        <v>0</v>
      </c>
      <c r="K123" s="115">
        <f>((WageBeneTable52[[#This Row],[Wage]]+WageBeneTable52[[#This Row],[Benefits $]])*1.5)</f>
        <v>0</v>
      </c>
      <c r="L123" s="115">
        <f>WageBeneTable52[[#This Row],[Over Time Base]]*('Overhead &amp; Margin'!$D$10)/(1-'Overhead &amp; Margin'!$D$10)</f>
        <v>0</v>
      </c>
      <c r="M123" s="115">
        <f>(WageBeneTable52[[#This Row],[Over Time Base]]+WageBeneTable52[[#This Row],[OT OH]])*('Overhead &amp; Margin'!$G$10)/(1-'Overhead &amp; Margin'!$G$10)</f>
        <v>0</v>
      </c>
      <c r="N123" s="115">
        <f>WageBeneTable52[[#This Row],[Over Time Base]]+WageBeneTable52[[#This Row],[OT OH]]+WageBeneTable52[[#This Row],[OT Mar]]</f>
        <v>0</v>
      </c>
    </row>
    <row r="124" spans="1:14" x14ac:dyDescent="0.35">
      <c r="A124" s="79" t="s">
        <v>312</v>
      </c>
      <c r="B124" s="82" t="str">
        <f>'Pay &amp; Benefits'!F358</f>
        <v>Worker Title</v>
      </c>
      <c r="C124" s="83">
        <f>'Pay &amp; Benefits'!G359</f>
        <v>0</v>
      </c>
      <c r="D124" s="109">
        <f>SUM('Pay &amp; Benefits'!G361:G370)</f>
        <v>0</v>
      </c>
      <c r="E124" s="83">
        <f>WageBeneTable52[[#This Row],[Wage]]*WageBeneTable52[[#This Row],[Benefits %]]</f>
        <v>0</v>
      </c>
      <c r="F124" s="83">
        <f>SUM('Pay &amp; Benefits'!G366:G370)*WageBeneTable52[[#This Row],[Wage]]</f>
        <v>0</v>
      </c>
      <c r="G124" s="83">
        <f>WageBeneTable52[[#This Row],[Wage]]+WageBeneTable52[[#This Row],[Fringe Benefits (PW) $]]</f>
        <v>0</v>
      </c>
      <c r="H124" s="83">
        <f>(WageBeneTable52[[#This Row],[Wage]]+WageBeneTable52[[#This Row],[Benefits $]])*('Overhead &amp; Margin'!$D$10)/(1-'Overhead &amp; Margin'!$D$10)</f>
        <v>0</v>
      </c>
      <c r="I124" s="83">
        <f>(WageBeneTable52[[#This Row],[Wage]]+WageBeneTable52[[#This Row],[Benefits $]]+WageBeneTable52[[#This Row],[Overhead]])*('Overhead &amp; Margin'!$G$10)/(1-'Overhead &amp; Margin'!$G$10)</f>
        <v>0</v>
      </c>
      <c r="J124" s="83">
        <f>WageBeneTable52[[#This Row],[Wage]]+WageBeneTable52[[#This Row],[Benefits $]]+WageBeneTable52[[#This Row],[Overhead]]+WageBeneTable52[[#This Row],[Margin]]</f>
        <v>0</v>
      </c>
      <c r="K124" s="115">
        <f>((WageBeneTable52[[#This Row],[Wage]]+WageBeneTable52[[#This Row],[Benefits $]])*1.5)</f>
        <v>0</v>
      </c>
      <c r="L124" s="115">
        <f>WageBeneTable52[[#This Row],[Over Time Base]]*('Overhead &amp; Margin'!$D$10)/(1-'Overhead &amp; Margin'!$D$10)</f>
        <v>0</v>
      </c>
      <c r="M124" s="115">
        <f>(WageBeneTable52[[#This Row],[Over Time Base]]+WageBeneTable52[[#This Row],[OT OH]])*('Overhead &amp; Margin'!$G$10)/(1-'Overhead &amp; Margin'!$G$10)</f>
        <v>0</v>
      </c>
      <c r="N124" s="115">
        <f>WageBeneTable52[[#This Row],[Over Time Base]]+WageBeneTable52[[#This Row],[OT OH]]+WageBeneTable52[[#This Row],[OT Mar]]</f>
        <v>0</v>
      </c>
    </row>
    <row r="125" spans="1:14" x14ac:dyDescent="0.35">
      <c r="A125" s="79" t="s">
        <v>313</v>
      </c>
      <c r="B125" s="82" t="str">
        <f>'Pay &amp; Benefits'!H358</f>
        <v>Worker Title</v>
      </c>
      <c r="C125" s="83">
        <f>'Pay &amp; Benefits'!I359</f>
        <v>0</v>
      </c>
      <c r="D125" s="109">
        <f>SUM('Pay &amp; Benefits'!I361:I370)</f>
        <v>0</v>
      </c>
      <c r="E125" s="83">
        <f>WageBeneTable52[[#This Row],[Wage]]*WageBeneTable52[[#This Row],[Benefits %]]</f>
        <v>0</v>
      </c>
      <c r="F125" s="83">
        <f>SUM('Pay &amp; Benefits'!I366:I370)*WageBeneTable52[[#This Row],[Wage]]</f>
        <v>0</v>
      </c>
      <c r="G125" s="83">
        <f>WageBeneTable52[[#This Row],[Wage]]+WageBeneTable52[[#This Row],[Fringe Benefits (PW) $]]</f>
        <v>0</v>
      </c>
      <c r="H125" s="83">
        <f>(WageBeneTable52[[#This Row],[Wage]]+WageBeneTable52[[#This Row],[Benefits $]])*('Overhead &amp; Margin'!$D$10)/(1-'Overhead &amp; Margin'!$D$10)</f>
        <v>0</v>
      </c>
      <c r="I125" s="83">
        <f>(WageBeneTable52[[#This Row],[Wage]]+WageBeneTable52[[#This Row],[Benefits $]]+WageBeneTable52[[#This Row],[Overhead]])*('Overhead &amp; Margin'!$G$10)/(1-'Overhead &amp; Margin'!$G$10)</f>
        <v>0</v>
      </c>
      <c r="J125" s="83">
        <f>WageBeneTable52[[#This Row],[Wage]]+WageBeneTable52[[#This Row],[Benefits $]]+WageBeneTable52[[#This Row],[Overhead]]+WageBeneTable52[[#This Row],[Margin]]</f>
        <v>0</v>
      </c>
      <c r="K125" s="115">
        <f>((WageBeneTable52[[#This Row],[Wage]]+WageBeneTable52[[#This Row],[Benefits $]])*1.5)</f>
        <v>0</v>
      </c>
      <c r="L125" s="115">
        <f>WageBeneTable52[[#This Row],[Over Time Base]]*('Overhead &amp; Margin'!$D$10)/(1-'Overhead &amp; Margin'!$D$10)</f>
        <v>0</v>
      </c>
      <c r="M125" s="115">
        <f>(WageBeneTable52[[#This Row],[Over Time Base]]+WageBeneTable52[[#This Row],[OT OH]])*('Overhead &amp; Margin'!$G$10)/(1-'Overhead &amp; Margin'!$G$10)</f>
        <v>0</v>
      </c>
      <c r="N125" s="115">
        <f>WageBeneTable52[[#This Row],[Over Time Base]]+WageBeneTable52[[#This Row],[OT OH]]+WageBeneTable52[[#This Row],[OT Mar]]</f>
        <v>0</v>
      </c>
    </row>
    <row r="126" spans="1:14" x14ac:dyDescent="0.35">
      <c r="A126" s="79" t="s">
        <v>314</v>
      </c>
      <c r="B126" s="82" t="str">
        <f>'Pay &amp; Benefits'!J358</f>
        <v>Worker Title</v>
      </c>
      <c r="C126" s="83">
        <f>'Pay &amp; Benefits'!K359</f>
        <v>0</v>
      </c>
      <c r="D126" s="109">
        <f>SUM('Pay &amp; Benefits'!K361:K370)</f>
        <v>0</v>
      </c>
      <c r="E126" s="83">
        <f>WageBeneTable52[[#This Row],[Wage]]*WageBeneTable52[[#This Row],[Benefits %]]</f>
        <v>0</v>
      </c>
      <c r="F126" s="83">
        <f>SUM('Pay &amp; Benefits'!K366:K370)*WageBeneTable52[[#This Row],[Wage]]</f>
        <v>0</v>
      </c>
      <c r="G126" s="83">
        <f>WageBeneTable52[[#This Row],[Wage]]+WageBeneTable52[[#This Row],[Fringe Benefits (PW) $]]</f>
        <v>0</v>
      </c>
      <c r="H126" s="83">
        <f>(WageBeneTable52[[#This Row],[Wage]]+WageBeneTable52[[#This Row],[Benefits $]])*('Overhead &amp; Margin'!$D$10)/(1-'Overhead &amp; Margin'!$D$10)</f>
        <v>0</v>
      </c>
      <c r="I126" s="83">
        <f>(WageBeneTable52[[#This Row],[Wage]]+WageBeneTable52[[#This Row],[Benefits $]]+WageBeneTable52[[#This Row],[Overhead]])*('Overhead &amp; Margin'!$G$10)/(1-'Overhead &amp; Margin'!$G$10)</f>
        <v>0</v>
      </c>
      <c r="J126" s="83">
        <f>WageBeneTable52[[#This Row],[Wage]]+WageBeneTable52[[#This Row],[Benefits $]]+WageBeneTable52[[#This Row],[Overhead]]+WageBeneTable52[[#This Row],[Margin]]</f>
        <v>0</v>
      </c>
      <c r="K126" s="115">
        <f>((WageBeneTable52[[#This Row],[Wage]]+WageBeneTable52[[#This Row],[Benefits $]])*1.5)</f>
        <v>0</v>
      </c>
      <c r="L126" s="115">
        <f>WageBeneTable52[[#This Row],[Over Time Base]]*('Overhead &amp; Margin'!$D$10)/(1-'Overhead &amp; Margin'!$D$10)</f>
        <v>0</v>
      </c>
      <c r="M126" s="115">
        <f>(WageBeneTable52[[#This Row],[Over Time Base]]+WageBeneTable52[[#This Row],[OT OH]])*('Overhead &amp; Margin'!$G$10)/(1-'Overhead &amp; Margin'!$G$10)</f>
        <v>0</v>
      </c>
      <c r="N126" s="115">
        <f>WageBeneTable52[[#This Row],[Over Time Base]]+WageBeneTable52[[#This Row],[OT OH]]+WageBeneTable52[[#This Row],[OT Mar]]</f>
        <v>0</v>
      </c>
    </row>
    <row r="127" spans="1:14" x14ac:dyDescent="0.35">
      <c r="A127" s="79" t="s">
        <v>315</v>
      </c>
      <c r="B127" s="82" t="str">
        <f>'Pay &amp; Benefits'!B374</f>
        <v>Worker Title</v>
      </c>
      <c r="C127" s="83">
        <f>'Pay &amp; Benefits'!C375</f>
        <v>0</v>
      </c>
      <c r="D127" s="109">
        <f>SUM('Pay &amp; Benefits'!C377:C386)</f>
        <v>0</v>
      </c>
      <c r="E127" s="83">
        <f>WageBeneTable52[[#This Row],[Wage]]*WageBeneTable52[[#This Row],[Benefits %]]</f>
        <v>0</v>
      </c>
      <c r="F127" s="83">
        <f>SUM('Pay &amp; Benefits'!C382:C386)*WageBeneTable52[[#This Row],[Wage]]</f>
        <v>0</v>
      </c>
      <c r="G127" s="83">
        <f>WageBeneTable52[[#This Row],[Wage]]+WageBeneTable52[[#This Row],[Fringe Benefits (PW) $]]</f>
        <v>0</v>
      </c>
      <c r="H127" s="83">
        <f>(WageBeneTable52[[#This Row],[Wage]]+WageBeneTable52[[#This Row],[Benefits $]])*('Overhead &amp; Margin'!$D$10)/(1-'Overhead &amp; Margin'!$D$10)</f>
        <v>0</v>
      </c>
      <c r="I127" s="83">
        <f>(WageBeneTable52[[#This Row],[Wage]]+WageBeneTable52[[#This Row],[Benefits $]]+WageBeneTable52[[#This Row],[Overhead]])*('Overhead &amp; Margin'!$G$10)/(1-'Overhead &amp; Margin'!$G$10)</f>
        <v>0</v>
      </c>
      <c r="J127" s="83">
        <f>WageBeneTable52[[#This Row],[Wage]]+WageBeneTable52[[#This Row],[Benefits $]]+WageBeneTable52[[#This Row],[Overhead]]+WageBeneTable52[[#This Row],[Margin]]</f>
        <v>0</v>
      </c>
      <c r="K127" s="115">
        <f>((WageBeneTable52[[#This Row],[Wage]]+WageBeneTable52[[#This Row],[Benefits $]])*1.5)</f>
        <v>0</v>
      </c>
      <c r="L127" s="115">
        <f>WageBeneTable52[[#This Row],[Over Time Base]]*('Overhead &amp; Margin'!$D$10)/(1-'Overhead &amp; Margin'!$D$10)</f>
        <v>0</v>
      </c>
      <c r="M127" s="115">
        <f>(WageBeneTable52[[#This Row],[Over Time Base]]+WageBeneTable52[[#This Row],[OT OH]])*('Overhead &amp; Margin'!$G$10)/(1-'Overhead &amp; Margin'!$G$10)</f>
        <v>0</v>
      </c>
      <c r="N127" s="115">
        <f>WageBeneTable52[[#This Row],[Over Time Base]]+WageBeneTable52[[#This Row],[OT OH]]+WageBeneTable52[[#This Row],[OT Mar]]</f>
        <v>0</v>
      </c>
    </row>
    <row r="128" spans="1:14" x14ac:dyDescent="0.35">
      <c r="A128" s="79" t="s">
        <v>316</v>
      </c>
      <c r="B128" s="82" t="str">
        <f>'Pay &amp; Benefits'!D374</f>
        <v>Worker Title</v>
      </c>
      <c r="C128" s="83">
        <f>'Pay &amp; Benefits'!E375</f>
        <v>0</v>
      </c>
      <c r="D128" s="109">
        <f>SUM('Pay &amp; Benefits'!E377:E386)</f>
        <v>0</v>
      </c>
      <c r="E128" s="83">
        <f>WageBeneTable52[[#This Row],[Wage]]*WageBeneTable52[[#This Row],[Benefits %]]</f>
        <v>0</v>
      </c>
      <c r="F128" s="83">
        <f>SUM('Pay &amp; Benefits'!E382:E386)*WageBeneTable52[[#This Row],[Wage]]</f>
        <v>0</v>
      </c>
      <c r="G128" s="83">
        <f>WageBeneTable52[[#This Row],[Wage]]+WageBeneTable52[[#This Row],[Fringe Benefits (PW) $]]</f>
        <v>0</v>
      </c>
      <c r="H128" s="83">
        <f>(WageBeneTable52[[#This Row],[Wage]]+WageBeneTable52[[#This Row],[Benefits $]])*('Overhead &amp; Margin'!$D$10)/(1-'Overhead &amp; Margin'!$D$10)</f>
        <v>0</v>
      </c>
      <c r="I128" s="83">
        <f>(WageBeneTable52[[#This Row],[Wage]]+WageBeneTable52[[#This Row],[Benefits $]]+WageBeneTable52[[#This Row],[Overhead]])*('Overhead &amp; Margin'!$G$10)/(1-'Overhead &amp; Margin'!$G$10)</f>
        <v>0</v>
      </c>
      <c r="J128" s="83">
        <f>WageBeneTable52[[#This Row],[Wage]]+WageBeneTable52[[#This Row],[Benefits $]]+WageBeneTable52[[#This Row],[Overhead]]+WageBeneTable52[[#This Row],[Margin]]</f>
        <v>0</v>
      </c>
      <c r="K128" s="115">
        <f>((WageBeneTable52[[#This Row],[Wage]]+WageBeneTable52[[#This Row],[Benefits $]])*1.5)</f>
        <v>0</v>
      </c>
      <c r="L128" s="115">
        <f>WageBeneTable52[[#This Row],[Over Time Base]]*('Overhead &amp; Margin'!$D$10)/(1-'Overhead &amp; Margin'!$D$10)</f>
        <v>0</v>
      </c>
      <c r="M128" s="115">
        <f>(WageBeneTable52[[#This Row],[Over Time Base]]+WageBeneTable52[[#This Row],[OT OH]])*('Overhead &amp; Margin'!$G$10)/(1-'Overhead &amp; Margin'!$G$10)</f>
        <v>0</v>
      </c>
      <c r="N128" s="115">
        <f>WageBeneTable52[[#This Row],[Over Time Base]]+WageBeneTable52[[#This Row],[OT OH]]+WageBeneTable52[[#This Row],[OT Mar]]</f>
        <v>0</v>
      </c>
    </row>
    <row r="129" spans="1:14" x14ac:dyDescent="0.35">
      <c r="A129" s="79" t="s">
        <v>317</v>
      </c>
      <c r="B129" s="82" t="str">
        <f>'Pay &amp; Benefits'!F374</f>
        <v>Worker Title</v>
      </c>
      <c r="C129" s="83">
        <f>'Pay &amp; Benefits'!G375</f>
        <v>0</v>
      </c>
      <c r="D129" s="109">
        <f>SUM('Pay &amp; Benefits'!G377:G386)</f>
        <v>0</v>
      </c>
      <c r="E129" s="83">
        <f>WageBeneTable52[[#This Row],[Wage]]*WageBeneTable52[[#This Row],[Benefits %]]</f>
        <v>0</v>
      </c>
      <c r="F129" s="83">
        <f>SUM('Pay &amp; Benefits'!G382:G386)*WageBeneTable52[[#This Row],[Wage]]</f>
        <v>0</v>
      </c>
      <c r="G129" s="83">
        <f>WageBeneTable52[[#This Row],[Wage]]+WageBeneTable52[[#This Row],[Fringe Benefits (PW) $]]</f>
        <v>0</v>
      </c>
      <c r="H129" s="83">
        <f>(WageBeneTable52[[#This Row],[Wage]]+WageBeneTable52[[#This Row],[Benefits $]])*('Overhead &amp; Margin'!$D$10)/(1-'Overhead &amp; Margin'!$D$10)</f>
        <v>0</v>
      </c>
      <c r="I129" s="83">
        <f>(WageBeneTable52[[#This Row],[Wage]]+WageBeneTable52[[#This Row],[Benefits $]]+WageBeneTable52[[#This Row],[Overhead]])*('Overhead &amp; Margin'!$G$10)/(1-'Overhead &amp; Margin'!$G$10)</f>
        <v>0</v>
      </c>
      <c r="J129" s="83">
        <f>WageBeneTable52[[#This Row],[Wage]]+WageBeneTable52[[#This Row],[Benefits $]]+WageBeneTable52[[#This Row],[Overhead]]+WageBeneTable52[[#This Row],[Margin]]</f>
        <v>0</v>
      </c>
      <c r="K129" s="115">
        <f>((WageBeneTable52[[#This Row],[Wage]]+WageBeneTable52[[#This Row],[Benefits $]])*1.5)</f>
        <v>0</v>
      </c>
      <c r="L129" s="115">
        <f>WageBeneTable52[[#This Row],[Over Time Base]]*('Overhead &amp; Margin'!$D$10)/(1-'Overhead &amp; Margin'!$D$10)</f>
        <v>0</v>
      </c>
      <c r="M129" s="115">
        <f>(WageBeneTable52[[#This Row],[Over Time Base]]+WageBeneTable52[[#This Row],[OT OH]])*('Overhead &amp; Margin'!$G$10)/(1-'Overhead &amp; Margin'!$G$10)</f>
        <v>0</v>
      </c>
      <c r="N129" s="115">
        <f>WageBeneTable52[[#This Row],[Over Time Base]]+WageBeneTable52[[#This Row],[OT OH]]+WageBeneTable52[[#This Row],[OT Mar]]</f>
        <v>0</v>
      </c>
    </row>
    <row r="130" spans="1:14" x14ac:dyDescent="0.35">
      <c r="A130" s="79" t="s">
        <v>318</v>
      </c>
      <c r="B130" s="82" t="str">
        <f>'Pay &amp; Benefits'!H374</f>
        <v>Worker Title</v>
      </c>
      <c r="C130" s="83">
        <f>'Pay &amp; Benefits'!I375</f>
        <v>0</v>
      </c>
      <c r="D130" s="109">
        <f>SUM('Pay &amp; Benefits'!I377:I386)</f>
        <v>0</v>
      </c>
      <c r="E130" s="83">
        <f>WageBeneTable52[[#This Row],[Wage]]*WageBeneTable52[[#This Row],[Benefits %]]</f>
        <v>0</v>
      </c>
      <c r="F130" s="83">
        <f>SUM('Pay &amp; Benefits'!I382:I386)*WageBeneTable52[[#This Row],[Wage]]</f>
        <v>0</v>
      </c>
      <c r="G130" s="83">
        <f>WageBeneTable52[[#This Row],[Wage]]+WageBeneTable52[[#This Row],[Fringe Benefits (PW) $]]</f>
        <v>0</v>
      </c>
      <c r="H130" s="83">
        <f>(WageBeneTable52[[#This Row],[Wage]]+WageBeneTable52[[#This Row],[Benefits $]])*('Overhead &amp; Margin'!$D$10)/(1-'Overhead &amp; Margin'!$D$10)</f>
        <v>0</v>
      </c>
      <c r="I130" s="83">
        <f>(WageBeneTable52[[#This Row],[Wage]]+WageBeneTable52[[#This Row],[Benefits $]]+WageBeneTable52[[#This Row],[Overhead]])*('Overhead &amp; Margin'!$G$10)/(1-'Overhead &amp; Margin'!$G$10)</f>
        <v>0</v>
      </c>
      <c r="J130" s="83">
        <f>WageBeneTable52[[#This Row],[Wage]]+WageBeneTable52[[#This Row],[Benefits $]]+WageBeneTable52[[#This Row],[Overhead]]+WageBeneTable52[[#This Row],[Margin]]</f>
        <v>0</v>
      </c>
      <c r="K130" s="115">
        <f>((WageBeneTable52[[#This Row],[Wage]]+WageBeneTable52[[#This Row],[Benefits $]])*1.5)</f>
        <v>0</v>
      </c>
      <c r="L130" s="115">
        <f>WageBeneTable52[[#This Row],[Over Time Base]]*('Overhead &amp; Margin'!$D$10)/(1-'Overhead &amp; Margin'!$D$10)</f>
        <v>0</v>
      </c>
      <c r="M130" s="115">
        <f>(WageBeneTable52[[#This Row],[Over Time Base]]+WageBeneTable52[[#This Row],[OT OH]])*('Overhead &amp; Margin'!$G$10)/(1-'Overhead &amp; Margin'!$G$10)</f>
        <v>0</v>
      </c>
      <c r="N130" s="115">
        <f>WageBeneTable52[[#This Row],[Over Time Base]]+WageBeneTable52[[#This Row],[OT OH]]+WageBeneTable52[[#This Row],[OT Mar]]</f>
        <v>0</v>
      </c>
    </row>
    <row r="131" spans="1:14" x14ac:dyDescent="0.35">
      <c r="A131" s="79" t="s">
        <v>319</v>
      </c>
      <c r="B131" s="82" t="str">
        <f>'Pay &amp; Benefits'!J374</f>
        <v>Worker Title</v>
      </c>
      <c r="C131" s="83">
        <f>'Pay &amp; Benefits'!K375</f>
        <v>0</v>
      </c>
      <c r="D131" s="109">
        <f>SUM('Pay &amp; Benefits'!K377:K386)</f>
        <v>0</v>
      </c>
      <c r="E131" s="83">
        <f>WageBeneTable52[[#This Row],[Wage]]*WageBeneTable52[[#This Row],[Benefits %]]</f>
        <v>0</v>
      </c>
      <c r="F131" s="83">
        <f>SUM('Pay &amp; Benefits'!K382:K386)*WageBeneTable52[[#This Row],[Wage]]</f>
        <v>0</v>
      </c>
      <c r="G131" s="83">
        <f>WageBeneTable52[[#This Row],[Wage]]+WageBeneTable52[[#This Row],[Fringe Benefits (PW) $]]</f>
        <v>0</v>
      </c>
      <c r="H131" s="83">
        <f>(WageBeneTable52[[#This Row],[Wage]]+WageBeneTable52[[#This Row],[Benefits $]])*('Overhead &amp; Margin'!$D$10)/(1-'Overhead &amp; Margin'!$D$10)</f>
        <v>0</v>
      </c>
      <c r="I131" s="83">
        <f>(WageBeneTable52[[#This Row],[Wage]]+WageBeneTable52[[#This Row],[Benefits $]]+WageBeneTable52[[#This Row],[Overhead]])*('Overhead &amp; Margin'!$G$10)/(1-'Overhead &amp; Margin'!$G$10)</f>
        <v>0</v>
      </c>
      <c r="J131" s="83">
        <f>WageBeneTable52[[#This Row],[Wage]]+WageBeneTable52[[#This Row],[Benefits $]]+WageBeneTable52[[#This Row],[Overhead]]+WageBeneTable52[[#This Row],[Margin]]</f>
        <v>0</v>
      </c>
      <c r="K131" s="115">
        <f>((WageBeneTable52[[#This Row],[Wage]]+WageBeneTable52[[#This Row],[Benefits $]])*1.5)</f>
        <v>0</v>
      </c>
      <c r="L131" s="115">
        <f>WageBeneTable52[[#This Row],[Over Time Base]]*('Overhead &amp; Margin'!$D$10)/(1-'Overhead &amp; Margin'!$D$10)</f>
        <v>0</v>
      </c>
      <c r="M131" s="115">
        <f>(WageBeneTable52[[#This Row],[Over Time Base]]+WageBeneTable52[[#This Row],[OT OH]])*('Overhead &amp; Margin'!$G$10)/(1-'Overhead &amp; Margin'!$G$10)</f>
        <v>0</v>
      </c>
      <c r="N131" s="115">
        <f>WageBeneTable52[[#This Row],[Over Time Base]]+WageBeneTable52[[#This Row],[OT OH]]+WageBeneTable52[[#This Row],[OT Mar]]</f>
        <v>0</v>
      </c>
    </row>
    <row r="133" spans="1:14" x14ac:dyDescent="0.35">
      <c r="B133" t="s">
        <v>370</v>
      </c>
      <c r="C133" t="s">
        <v>371</v>
      </c>
    </row>
    <row r="134" spans="1:14" ht="5.15" customHeight="1" x14ac:dyDescent="0.35">
      <c r="B134" s="1"/>
      <c r="H134" s="86"/>
      <c r="I134" s="26"/>
    </row>
    <row r="135" spans="1:14" x14ac:dyDescent="0.35">
      <c r="B135" s="230">
        <f>Transportation!B6</f>
        <v>0</v>
      </c>
      <c r="C135" s="231" t="str">
        <f>Transportation!L6</f>
        <v xml:space="preserve"> </v>
      </c>
      <c r="H135" s="87"/>
    </row>
    <row r="136" spans="1:14" x14ac:dyDescent="0.35">
      <c r="B136" s="230">
        <f>Transportation!B7</f>
        <v>0</v>
      </c>
      <c r="C136" s="231" t="str">
        <f>Transportation!L7</f>
        <v xml:space="preserve"> </v>
      </c>
    </row>
    <row r="137" spans="1:14" x14ac:dyDescent="0.35">
      <c r="B137" s="230">
        <f>Transportation!B8</f>
        <v>0</v>
      </c>
      <c r="C137" s="231" t="str">
        <f>Transportation!L8</f>
        <v xml:space="preserve"> </v>
      </c>
    </row>
    <row r="138" spans="1:14" x14ac:dyDescent="0.35">
      <c r="B138" s="230">
        <f>Transportation!B9</f>
        <v>0</v>
      </c>
      <c r="C138" s="231" t="str">
        <f>Transportation!L9</f>
        <v xml:space="preserve"> </v>
      </c>
    </row>
    <row r="139" spans="1:14" x14ac:dyDescent="0.35">
      <c r="B139" s="230">
        <f>Transportation!B10</f>
        <v>0</v>
      </c>
      <c r="C139" s="231" t="str">
        <f>Transportation!L10</f>
        <v xml:space="preserve"> </v>
      </c>
    </row>
    <row r="140" spans="1:14" x14ac:dyDescent="0.35">
      <c r="B140" s="230">
        <f>Transportation!B11</f>
        <v>0</v>
      </c>
      <c r="C140" s="231" t="str">
        <f>Transportation!L11</f>
        <v xml:space="preserve"> </v>
      </c>
    </row>
    <row r="141" spans="1:14" x14ac:dyDescent="0.35">
      <c r="B141" s="230">
        <f>Transportation!B12</f>
        <v>0</v>
      </c>
      <c r="C141" s="231" t="str">
        <f>Transportation!L12</f>
        <v xml:space="preserve"> </v>
      </c>
    </row>
    <row r="142" spans="1:14" x14ac:dyDescent="0.35">
      <c r="B142" s="230">
        <f>Transportation!B13</f>
        <v>0</v>
      </c>
      <c r="C142" s="231" t="str">
        <f>Transportation!L13</f>
        <v xml:space="preserve"> </v>
      </c>
    </row>
    <row r="143" spans="1:14" x14ac:dyDescent="0.35">
      <c r="B143" s="230">
        <f>Transportation!B14</f>
        <v>0</v>
      </c>
      <c r="C143" s="231" t="str">
        <f>Transportation!L14</f>
        <v xml:space="preserve"> </v>
      </c>
    </row>
    <row r="144" spans="1:14" x14ac:dyDescent="0.35">
      <c r="B144" s="230">
        <f>Transportation!B15</f>
        <v>0</v>
      </c>
      <c r="C144" s="231" t="str">
        <f>Transportation!L15</f>
        <v xml:space="preserve"> </v>
      </c>
    </row>
    <row r="145" spans="2:3" x14ac:dyDescent="0.35">
      <c r="B145" s="230">
        <f>Transportation!B16</f>
        <v>0</v>
      </c>
      <c r="C145" s="231" t="str">
        <f>Transportation!L16</f>
        <v xml:space="preserve"> </v>
      </c>
    </row>
  </sheetData>
  <sheetProtection algorithmName="SHA-512" hashValue="BXC/cOL5OjxaFL9uZi4IFJgikE4piuvM0oVZbOIx3+gL7jMNa8qkpbqtMtFmi/lwnhAEfkAWCCdTjf1Tviae5Q==" saltValue="YYXHdK7IaFxH0Ls4e7oxMg==" spinCount="100000" sheet="1" objects="1" scenarios="1"/>
  <mergeCells count="4">
    <mergeCell ref="C3:D3"/>
    <mergeCell ref="C5:D5"/>
    <mergeCell ref="C7:D7"/>
    <mergeCell ref="B1:H1"/>
  </mergeCells>
  <hyperlinks>
    <hyperlink ref="K2" location="'kt info'!C3" display="Contract Information" xr:uid="{412CE860-98DD-499B-B680-81E39EA4AFFD}"/>
    <hyperlink ref="K5" location="Transportation!A1" display="Transportation" xr:uid="{6BEC7D1A-10FE-4187-AF34-76EA0BD0D293}"/>
    <hyperlink ref="K7" location="'Price Approval'!A1" display="Price Approval" xr:uid="{02F2183C-55D9-40ED-926E-348C313264CC}"/>
    <hyperlink ref="K6" location="'Summary-pricing'!A1" display="Summary-Pricing" xr:uid="{CE771A20-33BA-4049-BFB4-882356BAAD0F}"/>
    <hyperlink ref="K3" location="'Pay &amp; Benefits'!A1" display="Wages and Benefits (includes Unemployment and Worker's Compensation" xr:uid="{6275BFBE-5765-4AF4-A784-26E8A58A30BF}"/>
    <hyperlink ref="K4" location="'Overhead &amp; Margin'!A1" display="Overhead &amp; Margin" xr:uid="{BDFE5918-965A-4090-953A-34AF1C5C53AA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AC53-6A43-4165-809B-47452DBD3E25}">
  <sheetPr>
    <pageSetUpPr fitToPage="1"/>
  </sheetPr>
  <dimension ref="A1:H157"/>
  <sheetViews>
    <sheetView showGridLines="0" topLeftCell="A3" workbookViewId="0">
      <selection activeCell="G18" sqref="G18"/>
    </sheetView>
  </sheetViews>
  <sheetFormatPr defaultRowHeight="14.5" x14ac:dyDescent="0.35"/>
  <cols>
    <col min="1" max="1" width="28.81640625" customWidth="1"/>
    <col min="2" max="2" width="41.54296875" style="16" customWidth="1"/>
    <col min="3" max="3" width="36.90625" style="16" customWidth="1"/>
    <col min="4" max="4" width="33.6328125" style="16" customWidth="1"/>
    <col min="5" max="5" width="13.453125" customWidth="1"/>
    <col min="6" max="6" width="16" customWidth="1"/>
    <col min="253" max="253" width="44.54296875" customWidth="1"/>
    <col min="254" max="254" width="21.81640625" customWidth="1"/>
    <col min="255" max="255" width="22.1796875" customWidth="1"/>
    <col min="256" max="256" width="14.54296875" customWidth="1"/>
    <col min="257" max="257" width="28.453125" customWidth="1"/>
    <col min="509" max="509" width="44.54296875" customWidth="1"/>
    <col min="510" max="510" width="21.81640625" customWidth="1"/>
    <col min="511" max="511" width="22.1796875" customWidth="1"/>
    <col min="512" max="512" width="14.54296875" customWidth="1"/>
    <col min="513" max="513" width="28.453125" customWidth="1"/>
    <col min="765" max="765" width="44.54296875" customWidth="1"/>
    <col min="766" max="766" width="21.81640625" customWidth="1"/>
    <col min="767" max="767" width="22.1796875" customWidth="1"/>
    <col min="768" max="768" width="14.54296875" customWidth="1"/>
    <col min="769" max="769" width="28.453125" customWidth="1"/>
    <col min="1021" max="1021" width="44.54296875" customWidth="1"/>
    <col min="1022" max="1022" width="21.81640625" customWidth="1"/>
    <col min="1023" max="1023" width="22.1796875" customWidth="1"/>
    <col min="1024" max="1024" width="14.54296875" customWidth="1"/>
    <col min="1025" max="1025" width="28.453125" customWidth="1"/>
    <col min="1277" max="1277" width="44.54296875" customWidth="1"/>
    <col min="1278" max="1278" width="21.81640625" customWidth="1"/>
    <col min="1279" max="1279" width="22.1796875" customWidth="1"/>
    <col min="1280" max="1280" width="14.54296875" customWidth="1"/>
    <col min="1281" max="1281" width="28.453125" customWidth="1"/>
    <col min="1533" max="1533" width="44.54296875" customWidth="1"/>
    <col min="1534" max="1534" width="21.81640625" customWidth="1"/>
    <col min="1535" max="1535" width="22.1796875" customWidth="1"/>
    <col min="1536" max="1536" width="14.54296875" customWidth="1"/>
    <col min="1537" max="1537" width="28.453125" customWidth="1"/>
    <col min="1789" max="1789" width="44.54296875" customWidth="1"/>
    <col min="1790" max="1790" width="21.81640625" customWidth="1"/>
    <col min="1791" max="1791" width="22.1796875" customWidth="1"/>
    <col min="1792" max="1792" width="14.54296875" customWidth="1"/>
    <col min="1793" max="1793" width="28.453125" customWidth="1"/>
    <col min="2045" max="2045" width="44.54296875" customWidth="1"/>
    <col min="2046" max="2046" width="21.81640625" customWidth="1"/>
    <col min="2047" max="2047" width="22.1796875" customWidth="1"/>
    <col min="2048" max="2048" width="14.54296875" customWidth="1"/>
    <col min="2049" max="2049" width="28.453125" customWidth="1"/>
    <col min="2301" max="2301" width="44.54296875" customWidth="1"/>
    <col min="2302" max="2302" width="21.81640625" customWidth="1"/>
    <col min="2303" max="2303" width="22.1796875" customWidth="1"/>
    <col min="2304" max="2304" width="14.54296875" customWidth="1"/>
    <col min="2305" max="2305" width="28.453125" customWidth="1"/>
    <col min="2557" max="2557" width="44.54296875" customWidth="1"/>
    <col min="2558" max="2558" width="21.81640625" customWidth="1"/>
    <col min="2559" max="2559" width="22.1796875" customWidth="1"/>
    <col min="2560" max="2560" width="14.54296875" customWidth="1"/>
    <col min="2561" max="2561" width="28.453125" customWidth="1"/>
    <col min="2813" max="2813" width="44.54296875" customWidth="1"/>
    <col min="2814" max="2814" width="21.81640625" customWidth="1"/>
    <col min="2815" max="2815" width="22.1796875" customWidth="1"/>
    <col min="2816" max="2816" width="14.54296875" customWidth="1"/>
    <col min="2817" max="2817" width="28.453125" customWidth="1"/>
    <col min="3069" max="3069" width="44.54296875" customWidth="1"/>
    <col min="3070" max="3070" width="21.81640625" customWidth="1"/>
    <col min="3071" max="3071" width="22.1796875" customWidth="1"/>
    <col min="3072" max="3072" width="14.54296875" customWidth="1"/>
    <col min="3073" max="3073" width="28.453125" customWidth="1"/>
    <col min="3325" max="3325" width="44.54296875" customWidth="1"/>
    <col min="3326" max="3326" width="21.81640625" customWidth="1"/>
    <col min="3327" max="3327" width="22.1796875" customWidth="1"/>
    <col min="3328" max="3328" width="14.54296875" customWidth="1"/>
    <col min="3329" max="3329" width="28.453125" customWidth="1"/>
    <col min="3581" max="3581" width="44.54296875" customWidth="1"/>
    <col min="3582" max="3582" width="21.81640625" customWidth="1"/>
    <col min="3583" max="3583" width="22.1796875" customWidth="1"/>
    <col min="3584" max="3584" width="14.54296875" customWidth="1"/>
    <col min="3585" max="3585" width="28.453125" customWidth="1"/>
    <col min="3837" max="3837" width="44.54296875" customWidth="1"/>
    <col min="3838" max="3838" width="21.81640625" customWidth="1"/>
    <col min="3839" max="3839" width="22.1796875" customWidth="1"/>
    <col min="3840" max="3840" width="14.54296875" customWidth="1"/>
    <col min="3841" max="3841" width="28.453125" customWidth="1"/>
    <col min="4093" max="4093" width="44.54296875" customWidth="1"/>
    <col min="4094" max="4094" width="21.81640625" customWidth="1"/>
    <col min="4095" max="4095" width="22.1796875" customWidth="1"/>
    <col min="4096" max="4096" width="14.54296875" customWidth="1"/>
    <col min="4097" max="4097" width="28.453125" customWidth="1"/>
    <col min="4349" max="4349" width="44.54296875" customWidth="1"/>
    <col min="4350" max="4350" width="21.81640625" customWidth="1"/>
    <col min="4351" max="4351" width="22.1796875" customWidth="1"/>
    <col min="4352" max="4352" width="14.54296875" customWidth="1"/>
    <col min="4353" max="4353" width="28.453125" customWidth="1"/>
    <col min="4605" max="4605" width="44.54296875" customWidth="1"/>
    <col min="4606" max="4606" width="21.81640625" customWidth="1"/>
    <col min="4607" max="4607" width="22.1796875" customWidth="1"/>
    <col min="4608" max="4608" width="14.54296875" customWidth="1"/>
    <col min="4609" max="4609" width="28.453125" customWidth="1"/>
    <col min="4861" max="4861" width="44.54296875" customWidth="1"/>
    <col min="4862" max="4862" width="21.81640625" customWidth="1"/>
    <col min="4863" max="4863" width="22.1796875" customWidth="1"/>
    <col min="4864" max="4864" width="14.54296875" customWidth="1"/>
    <col min="4865" max="4865" width="28.453125" customWidth="1"/>
    <col min="5117" max="5117" width="44.54296875" customWidth="1"/>
    <col min="5118" max="5118" width="21.81640625" customWidth="1"/>
    <col min="5119" max="5119" width="22.1796875" customWidth="1"/>
    <col min="5120" max="5120" width="14.54296875" customWidth="1"/>
    <col min="5121" max="5121" width="28.453125" customWidth="1"/>
    <col min="5373" max="5373" width="44.54296875" customWidth="1"/>
    <col min="5374" max="5374" width="21.81640625" customWidth="1"/>
    <col min="5375" max="5375" width="22.1796875" customWidth="1"/>
    <col min="5376" max="5376" width="14.54296875" customWidth="1"/>
    <col min="5377" max="5377" width="28.453125" customWidth="1"/>
    <col min="5629" max="5629" width="44.54296875" customWidth="1"/>
    <col min="5630" max="5630" width="21.81640625" customWidth="1"/>
    <col min="5631" max="5631" width="22.1796875" customWidth="1"/>
    <col min="5632" max="5632" width="14.54296875" customWidth="1"/>
    <col min="5633" max="5633" width="28.453125" customWidth="1"/>
    <col min="5885" max="5885" width="44.54296875" customWidth="1"/>
    <col min="5886" max="5886" width="21.81640625" customWidth="1"/>
    <col min="5887" max="5887" width="22.1796875" customWidth="1"/>
    <col min="5888" max="5888" width="14.54296875" customWidth="1"/>
    <col min="5889" max="5889" width="28.453125" customWidth="1"/>
    <col min="6141" max="6141" width="44.54296875" customWidth="1"/>
    <col min="6142" max="6142" width="21.81640625" customWidth="1"/>
    <col min="6143" max="6143" width="22.1796875" customWidth="1"/>
    <col min="6144" max="6144" width="14.54296875" customWidth="1"/>
    <col min="6145" max="6145" width="28.453125" customWidth="1"/>
    <col min="6397" max="6397" width="44.54296875" customWidth="1"/>
    <col min="6398" max="6398" width="21.81640625" customWidth="1"/>
    <col min="6399" max="6399" width="22.1796875" customWidth="1"/>
    <col min="6400" max="6400" width="14.54296875" customWidth="1"/>
    <col min="6401" max="6401" width="28.453125" customWidth="1"/>
    <col min="6653" max="6653" width="44.54296875" customWidth="1"/>
    <col min="6654" max="6654" width="21.81640625" customWidth="1"/>
    <col min="6655" max="6655" width="22.1796875" customWidth="1"/>
    <col min="6656" max="6656" width="14.54296875" customWidth="1"/>
    <col min="6657" max="6657" width="28.453125" customWidth="1"/>
    <col min="6909" max="6909" width="44.54296875" customWidth="1"/>
    <col min="6910" max="6910" width="21.81640625" customWidth="1"/>
    <col min="6911" max="6911" width="22.1796875" customWidth="1"/>
    <col min="6912" max="6912" width="14.54296875" customWidth="1"/>
    <col min="6913" max="6913" width="28.453125" customWidth="1"/>
    <col min="7165" max="7165" width="44.54296875" customWidth="1"/>
    <col min="7166" max="7166" width="21.81640625" customWidth="1"/>
    <col min="7167" max="7167" width="22.1796875" customWidth="1"/>
    <col min="7168" max="7168" width="14.54296875" customWidth="1"/>
    <col min="7169" max="7169" width="28.453125" customWidth="1"/>
    <col min="7421" max="7421" width="44.54296875" customWidth="1"/>
    <col min="7422" max="7422" width="21.81640625" customWidth="1"/>
    <col min="7423" max="7423" width="22.1796875" customWidth="1"/>
    <col min="7424" max="7424" width="14.54296875" customWidth="1"/>
    <col min="7425" max="7425" width="28.453125" customWidth="1"/>
    <col min="7677" max="7677" width="44.54296875" customWidth="1"/>
    <col min="7678" max="7678" width="21.81640625" customWidth="1"/>
    <col min="7679" max="7679" width="22.1796875" customWidth="1"/>
    <col min="7680" max="7680" width="14.54296875" customWidth="1"/>
    <col min="7681" max="7681" width="28.453125" customWidth="1"/>
    <col min="7933" max="7933" width="44.54296875" customWidth="1"/>
    <col min="7934" max="7934" width="21.81640625" customWidth="1"/>
    <col min="7935" max="7935" width="22.1796875" customWidth="1"/>
    <col min="7936" max="7936" width="14.54296875" customWidth="1"/>
    <col min="7937" max="7937" width="28.453125" customWidth="1"/>
    <col min="8189" max="8189" width="44.54296875" customWidth="1"/>
    <col min="8190" max="8190" width="21.81640625" customWidth="1"/>
    <col min="8191" max="8191" width="22.1796875" customWidth="1"/>
    <col min="8192" max="8192" width="14.54296875" customWidth="1"/>
    <col min="8193" max="8193" width="28.453125" customWidth="1"/>
    <col min="8445" max="8445" width="44.54296875" customWidth="1"/>
    <col min="8446" max="8446" width="21.81640625" customWidth="1"/>
    <col min="8447" max="8447" width="22.1796875" customWidth="1"/>
    <col min="8448" max="8448" width="14.54296875" customWidth="1"/>
    <col min="8449" max="8449" width="28.453125" customWidth="1"/>
    <col min="8701" max="8701" width="44.54296875" customWidth="1"/>
    <col min="8702" max="8702" width="21.81640625" customWidth="1"/>
    <col min="8703" max="8703" width="22.1796875" customWidth="1"/>
    <col min="8704" max="8704" width="14.54296875" customWidth="1"/>
    <col min="8705" max="8705" width="28.453125" customWidth="1"/>
    <col min="8957" max="8957" width="44.54296875" customWidth="1"/>
    <col min="8958" max="8958" width="21.81640625" customWidth="1"/>
    <col min="8959" max="8959" width="22.1796875" customWidth="1"/>
    <col min="8960" max="8960" width="14.54296875" customWidth="1"/>
    <col min="8961" max="8961" width="28.453125" customWidth="1"/>
    <col min="9213" max="9213" width="44.54296875" customWidth="1"/>
    <col min="9214" max="9214" width="21.81640625" customWidth="1"/>
    <col min="9215" max="9215" width="22.1796875" customWidth="1"/>
    <col min="9216" max="9216" width="14.54296875" customWidth="1"/>
    <col min="9217" max="9217" width="28.453125" customWidth="1"/>
    <col min="9469" max="9469" width="44.54296875" customWidth="1"/>
    <col min="9470" max="9470" width="21.81640625" customWidth="1"/>
    <col min="9471" max="9471" width="22.1796875" customWidth="1"/>
    <col min="9472" max="9472" width="14.54296875" customWidth="1"/>
    <col min="9473" max="9473" width="28.453125" customWidth="1"/>
    <col min="9725" max="9725" width="44.54296875" customWidth="1"/>
    <col min="9726" max="9726" width="21.81640625" customWidth="1"/>
    <col min="9727" max="9727" width="22.1796875" customWidth="1"/>
    <col min="9728" max="9728" width="14.54296875" customWidth="1"/>
    <col min="9729" max="9729" width="28.453125" customWidth="1"/>
    <col min="9981" max="9981" width="44.54296875" customWidth="1"/>
    <col min="9982" max="9982" width="21.81640625" customWidth="1"/>
    <col min="9983" max="9983" width="22.1796875" customWidth="1"/>
    <col min="9984" max="9984" width="14.54296875" customWidth="1"/>
    <col min="9985" max="9985" width="28.453125" customWidth="1"/>
    <col min="10237" max="10237" width="44.54296875" customWidth="1"/>
    <col min="10238" max="10238" width="21.81640625" customWidth="1"/>
    <col min="10239" max="10239" width="22.1796875" customWidth="1"/>
    <col min="10240" max="10240" width="14.54296875" customWidth="1"/>
    <col min="10241" max="10241" width="28.453125" customWidth="1"/>
    <col min="10493" max="10493" width="44.54296875" customWidth="1"/>
    <col min="10494" max="10494" width="21.81640625" customWidth="1"/>
    <col min="10495" max="10495" width="22.1796875" customWidth="1"/>
    <col min="10496" max="10496" width="14.54296875" customWidth="1"/>
    <col min="10497" max="10497" width="28.453125" customWidth="1"/>
    <col min="10749" max="10749" width="44.54296875" customWidth="1"/>
    <col min="10750" max="10750" width="21.81640625" customWidth="1"/>
    <col min="10751" max="10751" width="22.1796875" customWidth="1"/>
    <col min="10752" max="10752" width="14.54296875" customWidth="1"/>
    <col min="10753" max="10753" width="28.453125" customWidth="1"/>
    <col min="11005" max="11005" width="44.54296875" customWidth="1"/>
    <col min="11006" max="11006" width="21.81640625" customWidth="1"/>
    <col min="11007" max="11007" width="22.1796875" customWidth="1"/>
    <col min="11008" max="11008" width="14.54296875" customWidth="1"/>
    <col min="11009" max="11009" width="28.453125" customWidth="1"/>
    <col min="11261" max="11261" width="44.54296875" customWidth="1"/>
    <col min="11262" max="11262" width="21.81640625" customWidth="1"/>
    <col min="11263" max="11263" width="22.1796875" customWidth="1"/>
    <col min="11264" max="11264" width="14.54296875" customWidth="1"/>
    <col min="11265" max="11265" width="28.453125" customWidth="1"/>
    <col min="11517" max="11517" width="44.54296875" customWidth="1"/>
    <col min="11518" max="11518" width="21.81640625" customWidth="1"/>
    <col min="11519" max="11519" width="22.1796875" customWidth="1"/>
    <col min="11520" max="11520" width="14.54296875" customWidth="1"/>
    <col min="11521" max="11521" width="28.453125" customWidth="1"/>
    <col min="11773" max="11773" width="44.54296875" customWidth="1"/>
    <col min="11774" max="11774" width="21.81640625" customWidth="1"/>
    <col min="11775" max="11775" width="22.1796875" customWidth="1"/>
    <col min="11776" max="11776" width="14.54296875" customWidth="1"/>
    <col min="11777" max="11777" width="28.453125" customWidth="1"/>
    <col min="12029" max="12029" width="44.54296875" customWidth="1"/>
    <col min="12030" max="12030" width="21.81640625" customWidth="1"/>
    <col min="12031" max="12031" width="22.1796875" customWidth="1"/>
    <col min="12032" max="12032" width="14.54296875" customWidth="1"/>
    <col min="12033" max="12033" width="28.453125" customWidth="1"/>
    <col min="12285" max="12285" width="44.54296875" customWidth="1"/>
    <col min="12286" max="12286" width="21.81640625" customWidth="1"/>
    <col min="12287" max="12287" width="22.1796875" customWidth="1"/>
    <col min="12288" max="12288" width="14.54296875" customWidth="1"/>
    <col min="12289" max="12289" width="28.453125" customWidth="1"/>
    <col min="12541" max="12541" width="44.54296875" customWidth="1"/>
    <col min="12542" max="12542" width="21.81640625" customWidth="1"/>
    <col min="12543" max="12543" width="22.1796875" customWidth="1"/>
    <col min="12544" max="12544" width="14.54296875" customWidth="1"/>
    <col min="12545" max="12545" width="28.453125" customWidth="1"/>
    <col min="12797" max="12797" width="44.54296875" customWidth="1"/>
    <col min="12798" max="12798" width="21.81640625" customWidth="1"/>
    <col min="12799" max="12799" width="22.1796875" customWidth="1"/>
    <col min="12800" max="12800" width="14.54296875" customWidth="1"/>
    <col min="12801" max="12801" width="28.453125" customWidth="1"/>
    <col min="13053" max="13053" width="44.54296875" customWidth="1"/>
    <col min="13054" max="13054" width="21.81640625" customWidth="1"/>
    <col min="13055" max="13055" width="22.1796875" customWidth="1"/>
    <col min="13056" max="13056" width="14.54296875" customWidth="1"/>
    <col min="13057" max="13057" width="28.453125" customWidth="1"/>
    <col min="13309" max="13309" width="44.54296875" customWidth="1"/>
    <col min="13310" max="13310" width="21.81640625" customWidth="1"/>
    <col min="13311" max="13311" width="22.1796875" customWidth="1"/>
    <col min="13312" max="13312" width="14.54296875" customWidth="1"/>
    <col min="13313" max="13313" width="28.453125" customWidth="1"/>
    <col min="13565" max="13565" width="44.54296875" customWidth="1"/>
    <col min="13566" max="13566" width="21.81640625" customWidth="1"/>
    <col min="13567" max="13567" width="22.1796875" customWidth="1"/>
    <col min="13568" max="13568" width="14.54296875" customWidth="1"/>
    <col min="13569" max="13569" width="28.453125" customWidth="1"/>
    <col min="13821" max="13821" width="44.54296875" customWidth="1"/>
    <col min="13822" max="13822" width="21.81640625" customWidth="1"/>
    <col min="13823" max="13823" width="22.1796875" customWidth="1"/>
    <col min="13824" max="13824" width="14.54296875" customWidth="1"/>
    <col min="13825" max="13825" width="28.453125" customWidth="1"/>
    <col min="14077" max="14077" width="44.54296875" customWidth="1"/>
    <col min="14078" max="14078" width="21.81640625" customWidth="1"/>
    <col min="14079" max="14079" width="22.1796875" customWidth="1"/>
    <col min="14080" max="14080" width="14.54296875" customWidth="1"/>
    <col min="14081" max="14081" width="28.453125" customWidth="1"/>
    <col min="14333" max="14333" width="44.54296875" customWidth="1"/>
    <col min="14334" max="14334" width="21.81640625" customWidth="1"/>
    <col min="14335" max="14335" width="22.1796875" customWidth="1"/>
    <col min="14336" max="14336" width="14.54296875" customWidth="1"/>
    <col min="14337" max="14337" width="28.453125" customWidth="1"/>
    <col min="14589" max="14589" width="44.54296875" customWidth="1"/>
    <col min="14590" max="14590" width="21.81640625" customWidth="1"/>
    <col min="14591" max="14591" width="22.1796875" customWidth="1"/>
    <col min="14592" max="14592" width="14.54296875" customWidth="1"/>
    <col min="14593" max="14593" width="28.453125" customWidth="1"/>
    <col min="14845" max="14845" width="44.54296875" customWidth="1"/>
    <col min="14846" max="14846" width="21.81640625" customWidth="1"/>
    <col min="14847" max="14847" width="22.1796875" customWidth="1"/>
    <col min="14848" max="14848" width="14.54296875" customWidth="1"/>
    <col min="14849" max="14849" width="28.453125" customWidth="1"/>
    <col min="15101" max="15101" width="44.54296875" customWidth="1"/>
    <col min="15102" max="15102" width="21.81640625" customWidth="1"/>
    <col min="15103" max="15103" width="22.1796875" customWidth="1"/>
    <col min="15104" max="15104" width="14.54296875" customWidth="1"/>
    <col min="15105" max="15105" width="28.453125" customWidth="1"/>
    <col min="15357" max="15357" width="44.54296875" customWidth="1"/>
    <col min="15358" max="15358" width="21.81640625" customWidth="1"/>
    <col min="15359" max="15359" width="22.1796875" customWidth="1"/>
    <col min="15360" max="15360" width="14.54296875" customWidth="1"/>
    <col min="15361" max="15361" width="28.453125" customWidth="1"/>
    <col min="15613" max="15613" width="44.54296875" customWidth="1"/>
    <col min="15614" max="15614" width="21.81640625" customWidth="1"/>
    <col min="15615" max="15615" width="22.1796875" customWidth="1"/>
    <col min="15616" max="15616" width="14.54296875" customWidth="1"/>
    <col min="15617" max="15617" width="28.453125" customWidth="1"/>
    <col min="15869" max="15869" width="44.54296875" customWidth="1"/>
    <col min="15870" max="15870" width="21.81640625" customWidth="1"/>
    <col min="15871" max="15871" width="22.1796875" customWidth="1"/>
    <col min="15872" max="15872" width="14.54296875" customWidth="1"/>
    <col min="15873" max="15873" width="28.453125" customWidth="1"/>
    <col min="16125" max="16125" width="44.54296875" customWidth="1"/>
    <col min="16126" max="16126" width="21.81640625" customWidth="1"/>
    <col min="16127" max="16127" width="22.1796875" customWidth="1"/>
    <col min="16128" max="16128" width="14.54296875" customWidth="1"/>
    <col min="16129" max="16129" width="28.453125" customWidth="1"/>
  </cols>
  <sheetData>
    <row r="1" spans="2:8" ht="10" customHeight="1" x14ac:dyDescent="0.35"/>
    <row r="2" spans="2:8" ht="20.149999999999999" customHeight="1" x14ac:dyDescent="0.35">
      <c r="B2" s="189" t="s">
        <v>68</v>
      </c>
      <c r="C2" s="189"/>
      <c r="D2" s="190"/>
      <c r="E2" s="14"/>
      <c r="F2" s="54"/>
    </row>
    <row r="3" spans="2:8" ht="14.5" customHeight="1" x14ac:dyDescent="0.35">
      <c r="B3" s="189" t="s">
        <v>69</v>
      </c>
      <c r="C3" s="189"/>
      <c r="D3" s="190"/>
      <c r="F3" s="54"/>
    </row>
    <row r="4" spans="2:8" ht="14.5" customHeight="1" x14ac:dyDescent="0.35">
      <c r="B4" s="189" t="s">
        <v>70</v>
      </c>
      <c r="C4" s="189"/>
      <c r="D4" s="190"/>
      <c r="F4" s="54"/>
    </row>
    <row r="5" spans="2:8" ht="14.5" customHeight="1" x14ac:dyDescent="0.35">
      <c r="F5" s="54"/>
    </row>
    <row r="6" spans="2:8" ht="15.5" x14ac:dyDescent="0.35">
      <c r="B6" s="57" t="s">
        <v>71</v>
      </c>
      <c r="C6" s="187" t="str">
        <f>IF('kt info'!C7=0," ",'kt info'!C7)</f>
        <v xml:space="preserve"> </v>
      </c>
      <c r="D6" s="188"/>
      <c r="F6" s="54"/>
    </row>
    <row r="7" spans="2:8" ht="15.5" x14ac:dyDescent="0.35">
      <c r="B7" s="57" t="s">
        <v>72</v>
      </c>
      <c r="C7" s="187" t="str">
        <f>IF('kt info'!C5=0," ",'kt info'!C3)</f>
        <v xml:space="preserve"> </v>
      </c>
      <c r="D7" s="188"/>
      <c r="E7" s="14" t="s">
        <v>60</v>
      </c>
      <c r="F7" s="19" t="s">
        <v>61</v>
      </c>
    </row>
    <row r="8" spans="2:8" ht="15.5" x14ac:dyDescent="0.35">
      <c r="B8" s="57" t="s">
        <v>349</v>
      </c>
      <c r="C8" s="199" t="str">
        <f>IF('kt info'!C9=0,"",'kt info'!C9)</f>
        <v/>
      </c>
      <c r="D8" s="200"/>
      <c r="F8" s="19" t="s">
        <v>92</v>
      </c>
    </row>
    <row r="9" spans="2:8" ht="15.5" x14ac:dyDescent="0.35">
      <c r="B9" s="58" t="s">
        <v>83</v>
      </c>
      <c r="C9" s="187" t="str">
        <f>IF('kt info'!C5=0," ",'kt info'!C5)</f>
        <v xml:space="preserve"> </v>
      </c>
      <c r="D9" s="188"/>
      <c r="F9" s="19" t="s">
        <v>91</v>
      </c>
    </row>
    <row r="10" spans="2:8" ht="15" customHeight="1" x14ac:dyDescent="0.35">
      <c r="B10" s="196" t="s">
        <v>73</v>
      </c>
      <c r="C10" s="196"/>
      <c r="D10" s="195"/>
      <c r="F10" s="19" t="s">
        <v>352</v>
      </c>
    </row>
    <row r="11" spans="2:8" ht="13.5" customHeight="1" thickBot="1" x14ac:dyDescent="0.4">
      <c r="B11" s="99" t="str">
        <f>'kt info'!B12</f>
        <v>Form date: 2/20/26</v>
      </c>
      <c r="C11" s="59" t="s">
        <v>74</v>
      </c>
      <c r="E11" s="19"/>
      <c r="F11" s="19" t="s">
        <v>93</v>
      </c>
    </row>
    <row r="12" spans="2:8" ht="22.5" customHeight="1" thickBot="1" x14ac:dyDescent="0.4">
      <c r="B12" s="139" t="s">
        <v>327</v>
      </c>
      <c r="C12" s="121" t="s">
        <v>321</v>
      </c>
      <c r="D12" s="121" t="s">
        <v>328</v>
      </c>
      <c r="E12" s="19"/>
      <c r="F12" s="19" t="s">
        <v>81</v>
      </c>
    </row>
    <row r="13" spans="2:8" s="33" customFormat="1" ht="15.5" x14ac:dyDescent="0.35">
      <c r="B13" s="140" t="str">
        <f>IF('Summary-pricing'!B12="Worker Title","",'Summary-pricing'!B12)</f>
        <v/>
      </c>
      <c r="C13" s="122">
        <f>'Summary-pricing'!J12</f>
        <v>0</v>
      </c>
      <c r="D13" s="122">
        <f>'Summary-pricing'!N12</f>
        <v>0</v>
      </c>
      <c r="F13"/>
      <c r="G13" s="19"/>
      <c r="H13"/>
    </row>
    <row r="14" spans="2:8" s="33" customFormat="1" ht="15.5" x14ac:dyDescent="0.35">
      <c r="B14" s="141" t="str">
        <f>IF('Summary-pricing'!B13="Worker Title","",'Summary-pricing'!B13)</f>
        <v/>
      </c>
      <c r="C14" s="123">
        <f>'Summary-pricing'!J13</f>
        <v>0</v>
      </c>
      <c r="D14" s="123">
        <f>'Summary-pricing'!N13</f>
        <v>0</v>
      </c>
      <c r="F14"/>
      <c r="G14" s="19"/>
      <c r="H14"/>
    </row>
    <row r="15" spans="2:8" s="33" customFormat="1" ht="15.5" x14ac:dyDescent="0.35">
      <c r="B15" s="142" t="str">
        <f>IF('Summary-pricing'!B14="Worker Title","",'Summary-pricing'!B14)</f>
        <v/>
      </c>
      <c r="C15" s="126">
        <f>'Summary-pricing'!J14</f>
        <v>0</v>
      </c>
      <c r="D15" s="123">
        <f>'Summary-pricing'!N14</f>
        <v>0</v>
      </c>
      <c r="F15"/>
      <c r="G15" s="19"/>
      <c r="H15"/>
    </row>
    <row r="16" spans="2:8" s="33" customFormat="1" ht="15.5" x14ac:dyDescent="0.35">
      <c r="B16" s="143" t="str">
        <f>IF('Summary-pricing'!B15="Worker Title","",'Summary-pricing'!B15)</f>
        <v/>
      </c>
      <c r="C16" s="123">
        <f>'Summary-pricing'!J15</f>
        <v>0</v>
      </c>
      <c r="D16" s="123">
        <f>'Summary-pricing'!N15</f>
        <v>0</v>
      </c>
      <c r="F16"/>
      <c r="G16" s="19"/>
      <c r="H16"/>
    </row>
    <row r="17" spans="1:8" s="33" customFormat="1" ht="16" thickBot="1" x14ac:dyDescent="0.4">
      <c r="B17" s="144" t="str">
        <f>IF('Summary-pricing'!B16="Worker Title","",'Summary-pricing'!B16)</f>
        <v/>
      </c>
      <c r="C17" s="147">
        <f>'Summary-pricing'!J16</f>
        <v>0</v>
      </c>
      <c r="D17" s="124">
        <f>'Summary-pricing'!N16</f>
        <v>0</v>
      </c>
      <c r="F17"/>
      <c r="G17" s="19"/>
    </row>
    <row r="18" spans="1:8" s="33" customFormat="1" ht="15.5" x14ac:dyDescent="0.35">
      <c r="B18" s="140" t="str">
        <f>IF('Summary-pricing'!B17="Worker Title","",'Summary-pricing'!B17)</f>
        <v/>
      </c>
      <c r="C18" s="122">
        <f>'Summary-pricing'!J17</f>
        <v>0</v>
      </c>
      <c r="D18" s="122">
        <f>'Summary-pricing'!N17</f>
        <v>0</v>
      </c>
      <c r="G18" s="19"/>
      <c r="H18"/>
    </row>
    <row r="19" spans="1:8" s="33" customFormat="1" ht="15.5" x14ac:dyDescent="0.35">
      <c r="A19" s="56"/>
      <c r="B19" s="141" t="str">
        <f>IF('Summary-pricing'!B18="Worker Title","",'Summary-pricing'!B18)</f>
        <v/>
      </c>
      <c r="C19" s="123">
        <f>'Summary-pricing'!J18</f>
        <v>0</v>
      </c>
      <c r="D19" s="123">
        <f>'Summary-pricing'!N18</f>
        <v>0</v>
      </c>
    </row>
    <row r="20" spans="1:8" s="33" customFormat="1" ht="15.5" x14ac:dyDescent="0.35">
      <c r="B20" s="141" t="str">
        <f>IF('Summary-pricing'!B19="Worker Title","",'Summary-pricing'!B19)</f>
        <v/>
      </c>
      <c r="C20" s="123">
        <f>'Summary-pricing'!J19</f>
        <v>0</v>
      </c>
      <c r="D20" s="123">
        <f>'Summary-pricing'!N19</f>
        <v>0</v>
      </c>
    </row>
    <row r="21" spans="1:8" s="33" customFormat="1" ht="15.5" x14ac:dyDescent="0.35">
      <c r="A21" s="55"/>
      <c r="B21" s="145" t="str">
        <f>IF('Summary-pricing'!B20="Worker Title","",'Summary-pricing'!B20)</f>
        <v/>
      </c>
      <c r="C21" s="123">
        <f>'Summary-pricing'!J20</f>
        <v>0</v>
      </c>
      <c r="D21" s="123">
        <f>'Summary-pricing'!N20</f>
        <v>0</v>
      </c>
    </row>
    <row r="22" spans="1:8" s="33" customFormat="1" ht="16" thickBot="1" x14ac:dyDescent="0.4">
      <c r="A22" s="55"/>
      <c r="B22" s="148" t="str">
        <f>IF('Summary-pricing'!B21="Worker Title","",'Summary-pricing'!B21)</f>
        <v/>
      </c>
      <c r="C22" s="124">
        <f>'Summary-pricing'!J21</f>
        <v>0</v>
      </c>
      <c r="D22" s="124">
        <f>'Summary-pricing'!N21</f>
        <v>0</v>
      </c>
    </row>
    <row r="23" spans="1:8" s="33" customFormat="1" ht="15.5" x14ac:dyDescent="0.35">
      <c r="A23" s="55"/>
      <c r="B23" s="149" t="str">
        <f>IF('Summary-pricing'!B22="Worker Title","",'Summary-pricing'!B22)</f>
        <v/>
      </c>
      <c r="C23" s="122">
        <f>'Summary-pricing'!J22</f>
        <v>0</v>
      </c>
      <c r="D23" s="122">
        <f>'Summary-pricing'!N22</f>
        <v>0</v>
      </c>
    </row>
    <row r="24" spans="1:8" s="33" customFormat="1" ht="15.5" x14ac:dyDescent="0.35">
      <c r="A24" s="55"/>
      <c r="B24" s="143" t="str">
        <f>IF('Summary-pricing'!B23="Worker Title","",'Summary-pricing'!B23)</f>
        <v/>
      </c>
      <c r="C24" s="123">
        <f>'Summary-pricing'!J23</f>
        <v>0</v>
      </c>
      <c r="D24" s="123">
        <f>'Summary-pricing'!N23</f>
        <v>0</v>
      </c>
    </row>
    <row r="25" spans="1:8" s="33" customFormat="1" ht="15.5" x14ac:dyDescent="0.35">
      <c r="A25" s="55"/>
      <c r="B25" s="143" t="str">
        <f>IF('Summary-pricing'!B24="Worker Title","",'Summary-pricing'!B24)</f>
        <v/>
      </c>
      <c r="C25" s="123">
        <f>'Summary-pricing'!J24</f>
        <v>0</v>
      </c>
      <c r="D25" s="123">
        <f>'Summary-pricing'!N24</f>
        <v>0</v>
      </c>
    </row>
    <row r="26" spans="1:8" s="33" customFormat="1" ht="15.5" x14ac:dyDescent="0.35">
      <c r="A26" s="55"/>
      <c r="B26" s="143" t="str">
        <f>IF('Summary-pricing'!B25="Worker Title","",'Summary-pricing'!B25)</f>
        <v/>
      </c>
      <c r="C26" s="123">
        <f>'Summary-pricing'!J25</f>
        <v>0</v>
      </c>
      <c r="D26" s="123">
        <f>'Summary-pricing'!N25</f>
        <v>0</v>
      </c>
    </row>
    <row r="27" spans="1:8" s="33" customFormat="1" ht="16" thickBot="1" x14ac:dyDescent="0.4">
      <c r="A27" s="55"/>
      <c r="B27" s="148" t="str">
        <f>IF('Summary-pricing'!B26="Worker Title","",'Summary-pricing'!B26)</f>
        <v/>
      </c>
      <c r="C27" s="124">
        <f>'Summary-pricing'!J26</f>
        <v>0</v>
      </c>
      <c r="D27" s="124">
        <f>'Summary-pricing'!N26</f>
        <v>0</v>
      </c>
    </row>
    <row r="28" spans="1:8" s="33" customFormat="1" ht="15.5" x14ac:dyDescent="0.35">
      <c r="A28" s="55"/>
      <c r="B28" s="149" t="str">
        <f>IF('Summary-pricing'!B27="Worker Title","",'Summary-pricing'!B27)</f>
        <v/>
      </c>
      <c r="C28" s="122">
        <f>'Summary-pricing'!J27</f>
        <v>0</v>
      </c>
      <c r="D28" s="122">
        <f>'Summary-pricing'!N27</f>
        <v>0</v>
      </c>
    </row>
    <row r="29" spans="1:8" s="33" customFormat="1" ht="15.5" x14ac:dyDescent="0.35">
      <c r="A29" s="55"/>
      <c r="B29" s="143" t="str">
        <f>IF('Summary-pricing'!B28="Worker Title","",'Summary-pricing'!B28)</f>
        <v/>
      </c>
      <c r="C29" s="123">
        <f>'Summary-pricing'!J28</f>
        <v>0</v>
      </c>
      <c r="D29" s="123">
        <f>'Summary-pricing'!N28</f>
        <v>0</v>
      </c>
    </row>
    <row r="30" spans="1:8" s="33" customFormat="1" ht="15.5" x14ac:dyDescent="0.35">
      <c r="A30" s="55"/>
      <c r="B30" s="143" t="str">
        <f>IF('Summary-pricing'!B29="Worker Title","",'Summary-pricing'!B29)</f>
        <v/>
      </c>
      <c r="C30" s="123">
        <f>'Summary-pricing'!J29</f>
        <v>0</v>
      </c>
      <c r="D30" s="123">
        <f>'Summary-pricing'!N29</f>
        <v>0</v>
      </c>
    </row>
    <row r="31" spans="1:8" s="33" customFormat="1" ht="15.5" x14ac:dyDescent="0.35">
      <c r="A31" s="55"/>
      <c r="B31" s="143" t="str">
        <f>IF('Summary-pricing'!B30="Worker Title","",'Summary-pricing'!B30)</f>
        <v/>
      </c>
      <c r="C31" s="123">
        <f>'Summary-pricing'!J30</f>
        <v>0</v>
      </c>
      <c r="D31" s="123">
        <f>'Summary-pricing'!N30</f>
        <v>0</v>
      </c>
    </row>
    <row r="32" spans="1:8" s="33" customFormat="1" ht="16" thickBot="1" x14ac:dyDescent="0.4">
      <c r="A32" s="55"/>
      <c r="B32" s="148" t="str">
        <f>IF('Summary-pricing'!B31="Worker Title","",'Summary-pricing'!B31)</f>
        <v/>
      </c>
      <c r="C32" s="124">
        <f>'Summary-pricing'!J31</f>
        <v>0</v>
      </c>
      <c r="D32" s="124">
        <f>'Summary-pricing'!N31</f>
        <v>0</v>
      </c>
    </row>
    <row r="33" spans="1:6" s="33" customFormat="1" ht="15.5" x14ac:dyDescent="0.35">
      <c r="B33" s="149" t="str">
        <f>IF('Summary-pricing'!B32="Worker Title","",'Summary-pricing'!B32)</f>
        <v/>
      </c>
      <c r="C33" s="122">
        <f>'Summary-pricing'!J32</f>
        <v>0</v>
      </c>
      <c r="D33" s="122">
        <f>'Summary-pricing'!N32</f>
        <v>0</v>
      </c>
      <c r="F33" s="54"/>
    </row>
    <row r="34" spans="1:6" s="33" customFormat="1" ht="15.5" x14ac:dyDescent="0.35">
      <c r="B34" s="143" t="str">
        <f>IF('Summary-pricing'!B33="Worker Title","",'Summary-pricing'!B33)</f>
        <v/>
      </c>
      <c r="C34" s="123">
        <f>'Summary-pricing'!J33</f>
        <v>0</v>
      </c>
      <c r="D34" s="123">
        <f>'Summary-pricing'!N33</f>
        <v>0</v>
      </c>
    </row>
    <row r="35" spans="1:6" s="33" customFormat="1" ht="15.5" x14ac:dyDescent="0.35">
      <c r="B35" s="143" t="str">
        <f>IF('Summary-pricing'!B34="Worker Title","",'Summary-pricing'!B34)</f>
        <v/>
      </c>
      <c r="C35" s="123">
        <f>'Summary-pricing'!J34</f>
        <v>0</v>
      </c>
      <c r="D35" s="123">
        <f>'Summary-pricing'!N34</f>
        <v>0</v>
      </c>
    </row>
    <row r="36" spans="1:6" s="33" customFormat="1" ht="15.5" x14ac:dyDescent="0.35">
      <c r="B36" s="143" t="str">
        <f>IF('Summary-pricing'!B35="Worker Title","",'Summary-pricing'!B35)</f>
        <v/>
      </c>
      <c r="C36" s="123">
        <f>'Summary-pricing'!J35</f>
        <v>0</v>
      </c>
      <c r="D36" s="123">
        <f>'Summary-pricing'!N35</f>
        <v>0</v>
      </c>
    </row>
    <row r="37" spans="1:6" s="33" customFormat="1" ht="16" thickBot="1" x14ac:dyDescent="0.4">
      <c r="B37" s="148" t="str">
        <f>IF('Summary-pricing'!B36="Worker Title","",'Summary-pricing'!B36)</f>
        <v/>
      </c>
      <c r="C37" s="124">
        <f>'Summary-pricing'!J36</f>
        <v>0</v>
      </c>
      <c r="D37" s="124">
        <f>'Summary-pricing'!N36</f>
        <v>0</v>
      </c>
    </row>
    <row r="38" spans="1:6" s="33" customFormat="1" ht="15.5" x14ac:dyDescent="0.35">
      <c r="B38" s="149" t="str">
        <f>IF('Summary-pricing'!B37="Worker Title","",'Summary-pricing'!B37)</f>
        <v/>
      </c>
      <c r="C38" s="122">
        <f>'Summary-pricing'!J37</f>
        <v>0</v>
      </c>
      <c r="D38" s="122">
        <f>'Summary-pricing'!N37</f>
        <v>0</v>
      </c>
    </row>
    <row r="39" spans="1:6" s="33" customFormat="1" ht="15.5" x14ac:dyDescent="0.35">
      <c r="A39" s="56"/>
      <c r="B39" s="143" t="str">
        <f>IF('Summary-pricing'!B38="Worker Title","",'Summary-pricing'!B38)</f>
        <v/>
      </c>
      <c r="C39" s="123">
        <f>'Summary-pricing'!J38</f>
        <v>0</v>
      </c>
      <c r="D39" s="123">
        <f>'Summary-pricing'!N38</f>
        <v>0</v>
      </c>
    </row>
    <row r="40" spans="1:6" s="33" customFormat="1" ht="15.5" x14ac:dyDescent="0.35">
      <c r="B40" s="143" t="str">
        <f>IF('Summary-pricing'!B39="Worker Title","",'Summary-pricing'!B39)</f>
        <v/>
      </c>
      <c r="C40" s="123">
        <f>'Summary-pricing'!J39</f>
        <v>0</v>
      </c>
      <c r="D40" s="123">
        <f>'Summary-pricing'!N39</f>
        <v>0</v>
      </c>
    </row>
    <row r="41" spans="1:6" s="33" customFormat="1" ht="15.5" x14ac:dyDescent="0.35">
      <c r="A41" s="55"/>
      <c r="B41" s="143" t="str">
        <f>IF('Summary-pricing'!B40="Worker Title","",'Summary-pricing'!B40)</f>
        <v/>
      </c>
      <c r="C41" s="123">
        <f>'Summary-pricing'!J40</f>
        <v>0</v>
      </c>
      <c r="D41" s="123">
        <f>'Summary-pricing'!N40</f>
        <v>0</v>
      </c>
    </row>
    <row r="42" spans="1:6" s="33" customFormat="1" ht="16" thickBot="1" x14ac:dyDescent="0.4">
      <c r="A42" s="55"/>
      <c r="B42" s="148" t="str">
        <f>IF('Summary-pricing'!B41="Worker Title","",'Summary-pricing'!B41)</f>
        <v/>
      </c>
      <c r="C42" s="124">
        <f>'Summary-pricing'!J41</f>
        <v>0</v>
      </c>
      <c r="D42" s="124">
        <f>'Summary-pricing'!N41</f>
        <v>0</v>
      </c>
    </row>
    <row r="43" spans="1:6" s="33" customFormat="1" ht="15.5" x14ac:dyDescent="0.35">
      <c r="A43" s="55"/>
      <c r="B43" s="149" t="str">
        <f>IF('Summary-pricing'!B42="Worker Title","",'Summary-pricing'!B42)</f>
        <v/>
      </c>
      <c r="C43" s="122">
        <f>'Summary-pricing'!J42</f>
        <v>0</v>
      </c>
      <c r="D43" s="122">
        <f>'Summary-pricing'!N42</f>
        <v>0</v>
      </c>
    </row>
    <row r="44" spans="1:6" s="33" customFormat="1" ht="15.5" x14ac:dyDescent="0.35">
      <c r="A44" s="55"/>
      <c r="B44" s="143" t="str">
        <f>IF('Summary-pricing'!B43="Worker Title","",'Summary-pricing'!B43)</f>
        <v/>
      </c>
      <c r="C44" s="123">
        <f>'Summary-pricing'!J43</f>
        <v>0</v>
      </c>
      <c r="D44" s="123">
        <f>'Summary-pricing'!N43</f>
        <v>0</v>
      </c>
    </row>
    <row r="45" spans="1:6" s="33" customFormat="1" ht="15.5" x14ac:dyDescent="0.35">
      <c r="A45" s="55"/>
      <c r="B45" s="143" t="str">
        <f>IF('Summary-pricing'!B44="Worker Title","",'Summary-pricing'!B44)</f>
        <v/>
      </c>
      <c r="C45" s="123">
        <f>'Summary-pricing'!J44</f>
        <v>0</v>
      </c>
      <c r="D45" s="123">
        <f>'Summary-pricing'!N44</f>
        <v>0</v>
      </c>
    </row>
    <row r="46" spans="1:6" s="33" customFormat="1" ht="15.5" x14ac:dyDescent="0.35">
      <c r="A46" s="55"/>
      <c r="B46" s="143" t="str">
        <f>IF('Summary-pricing'!B45="Worker Title","",'Summary-pricing'!B45)</f>
        <v/>
      </c>
      <c r="C46" s="123">
        <f>'Summary-pricing'!J45</f>
        <v>0</v>
      </c>
      <c r="D46" s="123">
        <f>'Summary-pricing'!N45</f>
        <v>0</v>
      </c>
    </row>
    <row r="47" spans="1:6" s="33" customFormat="1" ht="16" thickBot="1" x14ac:dyDescent="0.4">
      <c r="A47" s="55"/>
      <c r="B47" s="148" t="str">
        <f>IF('Summary-pricing'!B46="Worker Title","",'Summary-pricing'!B46)</f>
        <v/>
      </c>
      <c r="C47" s="124">
        <f>'Summary-pricing'!J46</f>
        <v>0</v>
      </c>
      <c r="D47" s="124">
        <f>'Summary-pricing'!N46</f>
        <v>0</v>
      </c>
    </row>
    <row r="48" spans="1:6" s="33" customFormat="1" ht="15.5" x14ac:dyDescent="0.35">
      <c r="A48" s="55"/>
      <c r="B48" s="149" t="str">
        <f>IF('Summary-pricing'!B47="Worker Title","",'Summary-pricing'!B47)</f>
        <v/>
      </c>
      <c r="C48" s="122">
        <f>'Summary-pricing'!J47</f>
        <v>0</v>
      </c>
      <c r="D48" s="122">
        <f>'Summary-pricing'!N47</f>
        <v>0</v>
      </c>
    </row>
    <row r="49" spans="1:6" s="33" customFormat="1" ht="15.5" x14ac:dyDescent="0.35">
      <c r="A49" s="55"/>
      <c r="B49" s="143" t="str">
        <f>IF('Summary-pricing'!B48="Worker Title","",'Summary-pricing'!B48)</f>
        <v/>
      </c>
      <c r="C49" s="123">
        <f>'Summary-pricing'!J48</f>
        <v>0</v>
      </c>
      <c r="D49" s="123">
        <f>'Summary-pricing'!N48</f>
        <v>0</v>
      </c>
    </row>
    <row r="50" spans="1:6" s="33" customFormat="1" ht="15.5" x14ac:dyDescent="0.35">
      <c r="A50" s="55"/>
      <c r="B50" s="143" t="str">
        <f>IF('Summary-pricing'!B49="Worker Title","",'Summary-pricing'!B49)</f>
        <v/>
      </c>
      <c r="C50" s="123">
        <f>'Summary-pricing'!J49</f>
        <v>0</v>
      </c>
      <c r="D50" s="123">
        <f>'Summary-pricing'!N49</f>
        <v>0</v>
      </c>
    </row>
    <row r="51" spans="1:6" s="33" customFormat="1" ht="15.5" x14ac:dyDescent="0.35">
      <c r="A51" s="55"/>
      <c r="B51" s="143" t="str">
        <f>IF('Summary-pricing'!B50="Worker Title","",'Summary-pricing'!B50)</f>
        <v/>
      </c>
      <c r="C51" s="123">
        <f>'Summary-pricing'!J50</f>
        <v>0</v>
      </c>
      <c r="D51" s="123">
        <f>'Summary-pricing'!N50</f>
        <v>0</v>
      </c>
    </row>
    <row r="52" spans="1:6" s="33" customFormat="1" ht="16" thickBot="1" x14ac:dyDescent="0.4">
      <c r="A52" s="55"/>
      <c r="B52" s="148" t="str">
        <f>IF('Summary-pricing'!B51="Worker Title","",'Summary-pricing'!B51)</f>
        <v/>
      </c>
      <c r="C52" s="124">
        <f>'Summary-pricing'!J51</f>
        <v>0</v>
      </c>
      <c r="D52" s="124">
        <f>'Summary-pricing'!N51</f>
        <v>0</v>
      </c>
    </row>
    <row r="53" spans="1:6" s="33" customFormat="1" ht="15.5" x14ac:dyDescent="0.35">
      <c r="A53" s="55"/>
      <c r="B53" s="149" t="str">
        <f>IF('Summary-pricing'!B52="Worker Title","",'Summary-pricing'!B52)</f>
        <v/>
      </c>
      <c r="C53" s="122">
        <f>'Summary-pricing'!J52</f>
        <v>0</v>
      </c>
      <c r="D53" s="122">
        <f>'Summary-pricing'!N52</f>
        <v>0</v>
      </c>
    </row>
    <row r="54" spans="1:6" s="33" customFormat="1" ht="15.5" x14ac:dyDescent="0.35">
      <c r="A54" s="55"/>
      <c r="B54" s="143" t="str">
        <f>IF('Summary-pricing'!B53="Worker Title","",'Summary-pricing'!B53)</f>
        <v/>
      </c>
      <c r="C54" s="123">
        <f>'Summary-pricing'!J53</f>
        <v>0</v>
      </c>
      <c r="D54" s="123">
        <f>'Summary-pricing'!N53</f>
        <v>0</v>
      </c>
    </row>
    <row r="55" spans="1:6" s="33" customFormat="1" ht="15.5" x14ac:dyDescent="0.35">
      <c r="A55" s="55"/>
      <c r="B55" s="143" t="str">
        <f>IF('Summary-pricing'!B54="Worker Title","",'Summary-pricing'!B54)</f>
        <v/>
      </c>
      <c r="C55" s="123">
        <f>'Summary-pricing'!J54</f>
        <v>0</v>
      </c>
      <c r="D55" s="123">
        <f>'Summary-pricing'!N54</f>
        <v>0</v>
      </c>
    </row>
    <row r="56" spans="1:6" s="33" customFormat="1" ht="15.5" x14ac:dyDescent="0.35">
      <c r="A56" s="55"/>
      <c r="B56" s="143" t="str">
        <f>IF('Summary-pricing'!B55="Worker Title","",'Summary-pricing'!B55)</f>
        <v/>
      </c>
      <c r="C56" s="123">
        <f>'Summary-pricing'!J55</f>
        <v>0</v>
      </c>
      <c r="D56" s="123">
        <f>'Summary-pricing'!N55</f>
        <v>0</v>
      </c>
    </row>
    <row r="57" spans="1:6" s="33" customFormat="1" ht="16" thickBot="1" x14ac:dyDescent="0.4">
      <c r="A57" s="55"/>
      <c r="B57" s="148" t="str">
        <f>IF('Summary-pricing'!B56="Worker Title","",'Summary-pricing'!B56)</f>
        <v/>
      </c>
      <c r="C57" s="124">
        <f>'Summary-pricing'!J56</f>
        <v>0</v>
      </c>
      <c r="D57" s="124">
        <f>'Summary-pricing'!N56</f>
        <v>0</v>
      </c>
    </row>
    <row r="58" spans="1:6" s="33" customFormat="1" ht="15.5" x14ac:dyDescent="0.35">
      <c r="A58" s="55"/>
      <c r="B58" s="149" t="str">
        <f>IF('Summary-pricing'!B57="Worker Title","",'Summary-pricing'!B57)</f>
        <v/>
      </c>
      <c r="C58" s="122">
        <f>'Summary-pricing'!J57</f>
        <v>0</v>
      </c>
      <c r="D58" s="122">
        <f>'Summary-pricing'!N57</f>
        <v>0</v>
      </c>
    </row>
    <row r="59" spans="1:6" s="33" customFormat="1" ht="15.5" x14ac:dyDescent="0.35">
      <c r="A59" s="55"/>
      <c r="B59" s="143" t="str">
        <f>IF('Summary-pricing'!B58="Worker Title","",'Summary-pricing'!B58)</f>
        <v/>
      </c>
      <c r="C59" s="123">
        <f>'Summary-pricing'!J58</f>
        <v>0</v>
      </c>
      <c r="D59" s="123">
        <f>'Summary-pricing'!N58</f>
        <v>0</v>
      </c>
    </row>
    <row r="60" spans="1:6" s="33" customFormat="1" ht="15.5" x14ac:dyDescent="0.35">
      <c r="A60" s="55"/>
      <c r="B60" s="143" t="str">
        <f>IF('Summary-pricing'!B59="Worker Title","",'Summary-pricing'!B59)</f>
        <v/>
      </c>
      <c r="C60" s="123">
        <f>'Summary-pricing'!J59</f>
        <v>0</v>
      </c>
      <c r="D60" s="123">
        <f>'Summary-pricing'!N59</f>
        <v>0</v>
      </c>
    </row>
    <row r="61" spans="1:6" s="33" customFormat="1" ht="15.5" x14ac:dyDescent="0.35">
      <c r="B61" s="143" t="str">
        <f>IF('Summary-pricing'!B60="Worker Title","",'Summary-pricing'!B60)</f>
        <v/>
      </c>
      <c r="C61" s="123">
        <f>'Summary-pricing'!J60</f>
        <v>0</v>
      </c>
      <c r="D61" s="123">
        <f>'Summary-pricing'!N60</f>
        <v>0</v>
      </c>
      <c r="F61" s="54"/>
    </row>
    <row r="62" spans="1:6" s="33" customFormat="1" ht="16" thickBot="1" x14ac:dyDescent="0.4">
      <c r="B62" s="148" t="str">
        <f>IF('Summary-pricing'!B61="Worker Title","",'Summary-pricing'!B61)</f>
        <v/>
      </c>
      <c r="C62" s="124">
        <f>'Summary-pricing'!J61</f>
        <v>0</v>
      </c>
      <c r="D62" s="124">
        <f>'Summary-pricing'!N61</f>
        <v>0</v>
      </c>
    </row>
    <row r="63" spans="1:6" s="33" customFormat="1" ht="15.5" x14ac:dyDescent="0.35">
      <c r="B63" s="149" t="str">
        <f>IF('Summary-pricing'!B62="Worker Title","",'Summary-pricing'!B62)</f>
        <v/>
      </c>
      <c r="C63" s="122">
        <f>'Summary-pricing'!J62</f>
        <v>0</v>
      </c>
      <c r="D63" s="122">
        <f>'Summary-pricing'!N62</f>
        <v>0</v>
      </c>
    </row>
    <row r="64" spans="1:6" s="33" customFormat="1" ht="15.5" x14ac:dyDescent="0.35">
      <c r="B64" s="143" t="str">
        <f>IF('Summary-pricing'!B63="Worker Title","",'Summary-pricing'!B63)</f>
        <v/>
      </c>
      <c r="C64" s="123">
        <f>'Summary-pricing'!J63</f>
        <v>0</v>
      </c>
      <c r="D64" s="123">
        <f>'Summary-pricing'!N63</f>
        <v>0</v>
      </c>
    </row>
    <row r="65" spans="1:4" s="33" customFormat="1" ht="15.5" x14ac:dyDescent="0.35">
      <c r="B65" s="143" t="str">
        <f>IF('Summary-pricing'!B64="Worker Title","",'Summary-pricing'!B64)</f>
        <v/>
      </c>
      <c r="C65" s="123">
        <f>'Summary-pricing'!J64</f>
        <v>0</v>
      </c>
      <c r="D65" s="123">
        <f>'Summary-pricing'!N64</f>
        <v>0</v>
      </c>
    </row>
    <row r="66" spans="1:4" s="33" customFormat="1" ht="15.5" x14ac:dyDescent="0.35">
      <c r="B66" s="143" t="str">
        <f>IF('Summary-pricing'!B65="Worker Title","",'Summary-pricing'!B65)</f>
        <v/>
      </c>
      <c r="C66" s="123">
        <f>'Summary-pricing'!J65</f>
        <v>0</v>
      </c>
      <c r="D66" s="123">
        <f>'Summary-pricing'!N65</f>
        <v>0</v>
      </c>
    </row>
    <row r="67" spans="1:4" s="33" customFormat="1" ht="16" thickBot="1" x14ac:dyDescent="0.4">
      <c r="A67" s="56"/>
      <c r="B67" s="148" t="str">
        <f>IF('Summary-pricing'!B66="Worker Title","",'Summary-pricing'!B66)</f>
        <v/>
      </c>
      <c r="C67" s="124">
        <f>'Summary-pricing'!J66</f>
        <v>0</v>
      </c>
      <c r="D67" s="124">
        <f>'Summary-pricing'!N66</f>
        <v>0</v>
      </c>
    </row>
    <row r="68" spans="1:4" s="33" customFormat="1" ht="15.5" x14ac:dyDescent="0.35">
      <c r="B68" s="149" t="str">
        <f>IF('Summary-pricing'!B67="Worker Title","",'Summary-pricing'!B67)</f>
        <v/>
      </c>
      <c r="C68" s="122">
        <f>'Summary-pricing'!J67</f>
        <v>0</v>
      </c>
      <c r="D68" s="122">
        <f>'Summary-pricing'!N67</f>
        <v>0</v>
      </c>
    </row>
    <row r="69" spans="1:4" s="33" customFormat="1" ht="15.5" x14ac:dyDescent="0.35">
      <c r="A69" s="55"/>
      <c r="B69" s="143" t="str">
        <f>IF('Summary-pricing'!B68="Worker Title","",'Summary-pricing'!B68)</f>
        <v/>
      </c>
      <c r="C69" s="123">
        <f>'Summary-pricing'!J68</f>
        <v>0</v>
      </c>
      <c r="D69" s="123">
        <f>'Summary-pricing'!N68</f>
        <v>0</v>
      </c>
    </row>
    <row r="70" spans="1:4" s="33" customFormat="1" ht="15.5" x14ac:dyDescent="0.35">
      <c r="A70" s="55"/>
      <c r="B70" s="143" t="str">
        <f>IF('Summary-pricing'!B69="Worker Title","",'Summary-pricing'!B69)</f>
        <v/>
      </c>
      <c r="C70" s="123">
        <f>'Summary-pricing'!J69</f>
        <v>0</v>
      </c>
      <c r="D70" s="123">
        <f>'Summary-pricing'!N69</f>
        <v>0</v>
      </c>
    </row>
    <row r="71" spans="1:4" s="33" customFormat="1" ht="15.5" x14ac:dyDescent="0.35">
      <c r="A71" s="55"/>
      <c r="B71" s="143" t="str">
        <f>IF('Summary-pricing'!B70="Worker Title","",'Summary-pricing'!B70)</f>
        <v/>
      </c>
      <c r="C71" s="123">
        <f>'Summary-pricing'!J70</f>
        <v>0</v>
      </c>
      <c r="D71" s="123">
        <f>'Summary-pricing'!N70</f>
        <v>0</v>
      </c>
    </row>
    <row r="72" spans="1:4" s="33" customFormat="1" ht="16" thickBot="1" x14ac:dyDescent="0.4">
      <c r="A72" s="55"/>
      <c r="B72" s="148" t="str">
        <f>IF('Summary-pricing'!B71="Worker Title","",'Summary-pricing'!B71)</f>
        <v/>
      </c>
      <c r="C72" s="124">
        <f>'Summary-pricing'!J71</f>
        <v>0</v>
      </c>
      <c r="D72" s="124">
        <f>'Summary-pricing'!N71</f>
        <v>0</v>
      </c>
    </row>
    <row r="73" spans="1:4" s="33" customFormat="1" ht="15.5" x14ac:dyDescent="0.35">
      <c r="A73" s="55"/>
      <c r="B73" s="149" t="str">
        <f>IF('Summary-pricing'!B72="Worker Title","",'Summary-pricing'!B72)</f>
        <v/>
      </c>
      <c r="C73" s="122">
        <f>'Summary-pricing'!J72</f>
        <v>0</v>
      </c>
      <c r="D73" s="122">
        <f>'Summary-pricing'!N72</f>
        <v>0</v>
      </c>
    </row>
    <row r="74" spans="1:4" s="33" customFormat="1" ht="15.5" x14ac:dyDescent="0.35">
      <c r="A74" s="55"/>
      <c r="B74" s="143" t="str">
        <f>IF('Summary-pricing'!B73="Worker Title","",'Summary-pricing'!B73)</f>
        <v/>
      </c>
      <c r="C74" s="123">
        <f>'Summary-pricing'!J73</f>
        <v>0</v>
      </c>
      <c r="D74" s="123">
        <f>'Summary-pricing'!N73</f>
        <v>0</v>
      </c>
    </row>
    <row r="75" spans="1:4" s="33" customFormat="1" ht="15.5" x14ac:dyDescent="0.35">
      <c r="A75" s="55"/>
      <c r="B75" s="143" t="str">
        <f>IF('Summary-pricing'!B74="Worker Title","",'Summary-pricing'!B74)</f>
        <v/>
      </c>
      <c r="C75" s="123">
        <f>'Summary-pricing'!J74</f>
        <v>0</v>
      </c>
      <c r="D75" s="123">
        <f>'Summary-pricing'!N74</f>
        <v>0</v>
      </c>
    </row>
    <row r="76" spans="1:4" s="33" customFormat="1" ht="15.5" x14ac:dyDescent="0.35">
      <c r="A76" s="55"/>
      <c r="B76" s="143" t="str">
        <f>IF('Summary-pricing'!B75="Worker Title","",'Summary-pricing'!B75)</f>
        <v/>
      </c>
      <c r="C76" s="123">
        <f>'Summary-pricing'!J75</f>
        <v>0</v>
      </c>
      <c r="D76" s="123">
        <f>'Summary-pricing'!N75</f>
        <v>0</v>
      </c>
    </row>
    <row r="77" spans="1:4" s="33" customFormat="1" ht="16" thickBot="1" x14ac:dyDescent="0.4">
      <c r="A77" s="55"/>
      <c r="B77" s="148" t="str">
        <f>IF('Summary-pricing'!B76="Worker Title","",'Summary-pricing'!B76)</f>
        <v/>
      </c>
      <c r="C77" s="124">
        <f>'Summary-pricing'!J76</f>
        <v>0</v>
      </c>
      <c r="D77" s="124">
        <f>'Summary-pricing'!N76</f>
        <v>0</v>
      </c>
    </row>
    <row r="78" spans="1:4" s="33" customFormat="1" ht="15.5" x14ac:dyDescent="0.35">
      <c r="A78" s="55"/>
      <c r="B78" s="149" t="str">
        <f>IF('Summary-pricing'!B77="Worker Title","",'Summary-pricing'!B77)</f>
        <v/>
      </c>
      <c r="C78" s="122">
        <f>'Summary-pricing'!J77</f>
        <v>0</v>
      </c>
      <c r="D78" s="122">
        <f>'Summary-pricing'!N77</f>
        <v>0</v>
      </c>
    </row>
    <row r="79" spans="1:4" s="33" customFormat="1" ht="15.5" x14ac:dyDescent="0.35">
      <c r="A79" s="55"/>
      <c r="B79" s="143" t="str">
        <f>IF('Summary-pricing'!B78="Worker Title","",'Summary-pricing'!B78)</f>
        <v/>
      </c>
      <c r="C79" s="123">
        <f>'Summary-pricing'!J78</f>
        <v>0</v>
      </c>
      <c r="D79" s="123">
        <f>'Summary-pricing'!N78</f>
        <v>0</v>
      </c>
    </row>
    <row r="80" spans="1:4" s="33" customFormat="1" ht="15.5" x14ac:dyDescent="0.35">
      <c r="A80" s="55"/>
      <c r="B80" s="143" t="str">
        <f>IF('Summary-pricing'!B79="Worker Title","",'Summary-pricing'!B79)</f>
        <v/>
      </c>
      <c r="C80" s="123">
        <f>'Summary-pricing'!J79</f>
        <v>0</v>
      </c>
      <c r="D80" s="123">
        <f>'Summary-pricing'!N79</f>
        <v>0</v>
      </c>
    </row>
    <row r="81" spans="1:6" s="33" customFormat="1" ht="15.5" x14ac:dyDescent="0.35">
      <c r="B81" s="143" t="str">
        <f>IF('Summary-pricing'!B80="Worker Title","",'Summary-pricing'!B80)</f>
        <v/>
      </c>
      <c r="C81" s="123">
        <f>'Summary-pricing'!J80</f>
        <v>0</v>
      </c>
      <c r="D81" s="123">
        <f>'Summary-pricing'!N80</f>
        <v>0</v>
      </c>
      <c r="F81" s="54"/>
    </row>
    <row r="82" spans="1:6" s="33" customFormat="1" ht="16" thickBot="1" x14ac:dyDescent="0.4">
      <c r="B82" s="148" t="str">
        <f>IF('Summary-pricing'!B81="Worker Title","",'Summary-pricing'!B81)</f>
        <v/>
      </c>
      <c r="C82" s="124">
        <f>'Summary-pricing'!J81</f>
        <v>0</v>
      </c>
      <c r="D82" s="124">
        <f>'Summary-pricing'!N81</f>
        <v>0</v>
      </c>
    </row>
    <row r="83" spans="1:6" s="33" customFormat="1" ht="15.5" x14ac:dyDescent="0.35">
      <c r="B83" s="149" t="str">
        <f>IF('Summary-pricing'!B82="Worker Title","",'Summary-pricing'!B82)</f>
        <v/>
      </c>
      <c r="C83" s="122">
        <f>'Summary-pricing'!J82</f>
        <v>0</v>
      </c>
      <c r="D83" s="122">
        <f>'Summary-pricing'!N82</f>
        <v>0</v>
      </c>
    </row>
    <row r="84" spans="1:6" s="33" customFormat="1" ht="15.5" x14ac:dyDescent="0.35">
      <c r="B84" s="143" t="str">
        <f>IF('Summary-pricing'!B83="Worker Title","",'Summary-pricing'!B83)</f>
        <v/>
      </c>
      <c r="C84" s="123">
        <f>'Summary-pricing'!J83</f>
        <v>0</v>
      </c>
      <c r="D84" s="123">
        <f>'Summary-pricing'!N83</f>
        <v>0</v>
      </c>
    </row>
    <row r="85" spans="1:6" s="33" customFormat="1" ht="15.5" x14ac:dyDescent="0.35">
      <c r="B85" s="143" t="str">
        <f>IF('Summary-pricing'!B84="Worker Title","",'Summary-pricing'!B84)</f>
        <v/>
      </c>
      <c r="C85" s="123">
        <f>'Summary-pricing'!J84</f>
        <v>0</v>
      </c>
      <c r="D85" s="123">
        <f>'Summary-pricing'!N84</f>
        <v>0</v>
      </c>
    </row>
    <row r="86" spans="1:6" s="33" customFormat="1" ht="15.5" x14ac:dyDescent="0.35">
      <c r="B86" s="143" t="str">
        <f>IF('Summary-pricing'!B85="Worker Title","",'Summary-pricing'!B85)</f>
        <v/>
      </c>
      <c r="C86" s="123">
        <f>'Summary-pricing'!J85</f>
        <v>0</v>
      </c>
      <c r="D86" s="123">
        <f>'Summary-pricing'!N85</f>
        <v>0</v>
      </c>
    </row>
    <row r="87" spans="1:6" s="33" customFormat="1" ht="16" thickBot="1" x14ac:dyDescent="0.4">
      <c r="A87" s="56"/>
      <c r="B87" s="148" t="str">
        <f>IF('Summary-pricing'!B86="Worker Title","",'Summary-pricing'!B86)</f>
        <v/>
      </c>
      <c r="C87" s="124">
        <f>'Summary-pricing'!J86</f>
        <v>0</v>
      </c>
      <c r="D87" s="124">
        <f>'Summary-pricing'!N86</f>
        <v>0</v>
      </c>
    </row>
    <row r="88" spans="1:6" s="33" customFormat="1" ht="15.5" x14ac:dyDescent="0.35">
      <c r="B88" s="149" t="str">
        <f>IF('Summary-pricing'!B87="Worker Title","",'Summary-pricing'!B87)</f>
        <v/>
      </c>
      <c r="C88" s="122">
        <f>'Summary-pricing'!J87</f>
        <v>0</v>
      </c>
      <c r="D88" s="122">
        <f>'Summary-pricing'!N87</f>
        <v>0</v>
      </c>
    </row>
    <row r="89" spans="1:6" s="33" customFormat="1" ht="15.5" x14ac:dyDescent="0.35">
      <c r="A89" s="55"/>
      <c r="B89" s="143" t="str">
        <f>IF('Summary-pricing'!B88="Worker Title","",'Summary-pricing'!B88)</f>
        <v/>
      </c>
      <c r="C89" s="123">
        <f>'Summary-pricing'!J88</f>
        <v>0</v>
      </c>
      <c r="D89" s="123">
        <f>'Summary-pricing'!N88</f>
        <v>0</v>
      </c>
    </row>
    <row r="90" spans="1:6" s="33" customFormat="1" ht="15.5" x14ac:dyDescent="0.35">
      <c r="A90" s="55"/>
      <c r="B90" s="143" t="str">
        <f>IF('Summary-pricing'!B89="Worker Title","",'Summary-pricing'!B89)</f>
        <v/>
      </c>
      <c r="C90" s="123">
        <f>'Summary-pricing'!J89</f>
        <v>0</v>
      </c>
      <c r="D90" s="123">
        <f>'Summary-pricing'!N89</f>
        <v>0</v>
      </c>
    </row>
    <row r="91" spans="1:6" s="33" customFormat="1" ht="15.5" x14ac:dyDescent="0.35">
      <c r="A91" s="55"/>
      <c r="B91" s="143" t="str">
        <f>IF('Summary-pricing'!B90="Worker Title","",'Summary-pricing'!B90)</f>
        <v/>
      </c>
      <c r="C91" s="123">
        <f>'Summary-pricing'!J90</f>
        <v>0</v>
      </c>
      <c r="D91" s="123">
        <f>'Summary-pricing'!N90</f>
        <v>0</v>
      </c>
    </row>
    <row r="92" spans="1:6" s="33" customFormat="1" ht="16" thickBot="1" x14ac:dyDescent="0.4">
      <c r="A92" s="55"/>
      <c r="B92" s="148" t="str">
        <f>IF('Summary-pricing'!B91="Worker Title","",'Summary-pricing'!B91)</f>
        <v/>
      </c>
      <c r="C92" s="124">
        <f>'Summary-pricing'!J91</f>
        <v>0</v>
      </c>
      <c r="D92" s="124">
        <f>'Summary-pricing'!N91</f>
        <v>0</v>
      </c>
    </row>
    <row r="93" spans="1:6" s="33" customFormat="1" ht="15.5" x14ac:dyDescent="0.35">
      <c r="A93" s="55"/>
      <c r="B93" s="149" t="str">
        <f>IF('Summary-pricing'!B92="Worker Title","",'Summary-pricing'!B92)</f>
        <v/>
      </c>
      <c r="C93" s="122">
        <f>'Summary-pricing'!J92</f>
        <v>0</v>
      </c>
      <c r="D93" s="122">
        <f>'Summary-pricing'!N92</f>
        <v>0</v>
      </c>
    </row>
    <row r="94" spans="1:6" s="33" customFormat="1" ht="15.5" x14ac:dyDescent="0.35">
      <c r="A94" s="55"/>
      <c r="B94" s="143" t="str">
        <f>IF('Summary-pricing'!B93="Worker Title","",'Summary-pricing'!B93)</f>
        <v/>
      </c>
      <c r="C94" s="123">
        <f>'Summary-pricing'!J93</f>
        <v>0</v>
      </c>
      <c r="D94" s="123">
        <f>'Summary-pricing'!N93</f>
        <v>0</v>
      </c>
    </row>
    <row r="95" spans="1:6" s="33" customFormat="1" ht="15.5" x14ac:dyDescent="0.35">
      <c r="A95" s="55"/>
      <c r="B95" s="143" t="str">
        <f>IF('Summary-pricing'!B94="Worker Title","",'Summary-pricing'!B94)</f>
        <v/>
      </c>
      <c r="C95" s="123">
        <f>'Summary-pricing'!J94</f>
        <v>0</v>
      </c>
      <c r="D95" s="123">
        <f>'Summary-pricing'!N94</f>
        <v>0</v>
      </c>
    </row>
    <row r="96" spans="1:6" s="33" customFormat="1" ht="15.5" x14ac:dyDescent="0.35">
      <c r="A96" s="55"/>
      <c r="B96" s="143" t="str">
        <f>IF('Summary-pricing'!B95="Worker Title","",'Summary-pricing'!B95)</f>
        <v/>
      </c>
      <c r="C96" s="123">
        <f>'Summary-pricing'!J95</f>
        <v>0</v>
      </c>
      <c r="D96" s="123">
        <f>'Summary-pricing'!N95</f>
        <v>0</v>
      </c>
    </row>
    <row r="97" spans="1:4" s="33" customFormat="1" ht="16" thickBot="1" x14ac:dyDescent="0.4">
      <c r="A97" s="55"/>
      <c r="B97" s="148" t="str">
        <f>IF('Summary-pricing'!B96="Worker Title","",'Summary-pricing'!B96)</f>
        <v/>
      </c>
      <c r="C97" s="124">
        <f>'Summary-pricing'!J96</f>
        <v>0</v>
      </c>
      <c r="D97" s="124">
        <f>'Summary-pricing'!N96</f>
        <v>0</v>
      </c>
    </row>
    <row r="98" spans="1:4" s="33" customFormat="1" ht="15.5" x14ac:dyDescent="0.35">
      <c r="A98" s="55"/>
      <c r="B98" s="149" t="str">
        <f>IF('Summary-pricing'!B97="Worker Title","",'Summary-pricing'!B97)</f>
        <v/>
      </c>
      <c r="C98" s="122">
        <f>'Summary-pricing'!J97</f>
        <v>0</v>
      </c>
      <c r="D98" s="122">
        <f>'Summary-pricing'!N97</f>
        <v>0</v>
      </c>
    </row>
    <row r="99" spans="1:4" s="33" customFormat="1" ht="15.5" x14ac:dyDescent="0.35">
      <c r="A99" s="55"/>
      <c r="B99" s="143" t="str">
        <f>IF('Summary-pricing'!B98="Worker Title","",'Summary-pricing'!B98)</f>
        <v/>
      </c>
      <c r="C99" s="123">
        <f>'Summary-pricing'!J98</f>
        <v>0</v>
      </c>
      <c r="D99" s="123">
        <f>'Summary-pricing'!N98</f>
        <v>0</v>
      </c>
    </row>
    <row r="100" spans="1:4" s="33" customFormat="1" ht="15.5" x14ac:dyDescent="0.35">
      <c r="A100" s="55"/>
      <c r="B100" s="143" t="str">
        <f>IF('Summary-pricing'!B99="Worker Title","",'Summary-pricing'!B99)</f>
        <v/>
      </c>
      <c r="C100" s="123">
        <f>'Summary-pricing'!J99</f>
        <v>0</v>
      </c>
      <c r="D100" s="123">
        <f>'Summary-pricing'!N99</f>
        <v>0</v>
      </c>
    </row>
    <row r="101" spans="1:4" s="33" customFormat="1" ht="15.5" x14ac:dyDescent="0.35">
      <c r="A101" s="55"/>
      <c r="B101" s="143" t="str">
        <f>IF('Summary-pricing'!B100="Worker Title","",'Summary-pricing'!B100)</f>
        <v/>
      </c>
      <c r="C101" s="123">
        <f>'Summary-pricing'!J100</f>
        <v>0</v>
      </c>
      <c r="D101" s="123">
        <f>'Summary-pricing'!N100</f>
        <v>0</v>
      </c>
    </row>
    <row r="102" spans="1:4" s="33" customFormat="1" ht="16" thickBot="1" x14ac:dyDescent="0.4">
      <c r="A102" s="55"/>
      <c r="B102" s="148" t="str">
        <f>IF('Summary-pricing'!B101="Worker Title","",'Summary-pricing'!B101)</f>
        <v/>
      </c>
      <c r="C102" s="124">
        <f>'Summary-pricing'!J101</f>
        <v>0</v>
      </c>
      <c r="D102" s="124">
        <f>'Summary-pricing'!N101</f>
        <v>0</v>
      </c>
    </row>
    <row r="103" spans="1:4" s="33" customFormat="1" ht="15.5" x14ac:dyDescent="0.35">
      <c r="A103" s="55"/>
      <c r="B103" s="149" t="str">
        <f>IF('Summary-pricing'!B102="Worker Title","",'Summary-pricing'!B102)</f>
        <v/>
      </c>
      <c r="C103" s="122">
        <f>'Summary-pricing'!J102</f>
        <v>0</v>
      </c>
      <c r="D103" s="122">
        <f>'Summary-pricing'!N102</f>
        <v>0</v>
      </c>
    </row>
    <row r="104" spans="1:4" s="33" customFormat="1" ht="15.5" x14ac:dyDescent="0.35">
      <c r="A104" s="55"/>
      <c r="B104" s="143" t="str">
        <f>IF('Summary-pricing'!B103="Worker Title","",'Summary-pricing'!B103)</f>
        <v/>
      </c>
      <c r="C104" s="123">
        <f>'Summary-pricing'!J103</f>
        <v>0</v>
      </c>
      <c r="D104" s="123">
        <f>'Summary-pricing'!N103</f>
        <v>0</v>
      </c>
    </row>
    <row r="105" spans="1:4" s="33" customFormat="1" ht="15.5" x14ac:dyDescent="0.35">
      <c r="A105" s="55"/>
      <c r="B105" s="143" t="str">
        <f>IF('Summary-pricing'!B104="Worker Title","",'Summary-pricing'!B104)</f>
        <v/>
      </c>
      <c r="C105" s="123">
        <f>'Summary-pricing'!J104</f>
        <v>0</v>
      </c>
      <c r="D105" s="123">
        <f>'Summary-pricing'!N104</f>
        <v>0</v>
      </c>
    </row>
    <row r="106" spans="1:4" s="33" customFormat="1" ht="15.5" x14ac:dyDescent="0.35">
      <c r="A106" s="55"/>
      <c r="B106" s="143" t="str">
        <f>IF('Summary-pricing'!B105="Worker Title","",'Summary-pricing'!B105)</f>
        <v/>
      </c>
      <c r="C106" s="123">
        <f>'Summary-pricing'!J105</f>
        <v>0</v>
      </c>
      <c r="D106" s="123">
        <f>'Summary-pricing'!N105</f>
        <v>0</v>
      </c>
    </row>
    <row r="107" spans="1:4" s="33" customFormat="1" ht="16" thickBot="1" x14ac:dyDescent="0.4">
      <c r="A107" s="55"/>
      <c r="B107" s="148" t="str">
        <f>IF('Summary-pricing'!B106="Worker Title","",'Summary-pricing'!B106)</f>
        <v/>
      </c>
      <c r="C107" s="124">
        <f>'Summary-pricing'!J106</f>
        <v>0</v>
      </c>
      <c r="D107" s="124">
        <f>'Summary-pricing'!N106</f>
        <v>0</v>
      </c>
    </row>
    <row r="108" spans="1:4" s="33" customFormat="1" ht="15.5" x14ac:dyDescent="0.35">
      <c r="A108" s="55"/>
      <c r="B108" s="149" t="str">
        <f>IF('Summary-pricing'!B107="Worker Title","",'Summary-pricing'!B107)</f>
        <v/>
      </c>
      <c r="C108" s="122">
        <f>'Summary-pricing'!J107</f>
        <v>0</v>
      </c>
      <c r="D108" s="122">
        <f>'Summary-pricing'!N107</f>
        <v>0</v>
      </c>
    </row>
    <row r="109" spans="1:4" s="33" customFormat="1" ht="15.5" x14ac:dyDescent="0.35">
      <c r="A109" s="55"/>
      <c r="B109" s="143" t="str">
        <f>IF('Summary-pricing'!B108="Worker Title","",'Summary-pricing'!B108)</f>
        <v/>
      </c>
      <c r="C109" s="123">
        <f>'Summary-pricing'!J108</f>
        <v>0</v>
      </c>
      <c r="D109" s="123">
        <f>'Summary-pricing'!N108</f>
        <v>0</v>
      </c>
    </row>
    <row r="110" spans="1:4" s="33" customFormat="1" ht="15.5" x14ac:dyDescent="0.35">
      <c r="B110" s="143" t="str">
        <f>IF('Summary-pricing'!B109="Worker Title","",'Summary-pricing'!B109)</f>
        <v/>
      </c>
      <c r="C110" s="123">
        <f>'Summary-pricing'!J109</f>
        <v>0</v>
      </c>
      <c r="D110" s="123">
        <f>'Summary-pricing'!N109</f>
        <v>0</v>
      </c>
    </row>
    <row r="111" spans="1:4" s="33" customFormat="1" ht="15.5" x14ac:dyDescent="0.35">
      <c r="B111" s="143" t="str">
        <f>IF('Summary-pricing'!B110="Worker Title","",'Summary-pricing'!B110)</f>
        <v/>
      </c>
      <c r="C111" s="123">
        <f>'Summary-pricing'!J110</f>
        <v>0</v>
      </c>
      <c r="D111" s="123">
        <f>'Summary-pricing'!N110</f>
        <v>0</v>
      </c>
    </row>
    <row r="112" spans="1:4" s="33" customFormat="1" ht="16" thickBot="1" x14ac:dyDescent="0.4">
      <c r="B112" s="148" t="str">
        <f>IF('Summary-pricing'!B111="Worker Title","",'Summary-pricing'!B111)</f>
        <v/>
      </c>
      <c r="C112" s="124">
        <f>'Summary-pricing'!J111</f>
        <v>0</v>
      </c>
      <c r="D112" s="124">
        <f>'Summary-pricing'!N111</f>
        <v>0</v>
      </c>
    </row>
    <row r="113" spans="1:4" s="33" customFormat="1" ht="15.5" x14ac:dyDescent="0.35">
      <c r="B113" s="149" t="str">
        <f>IF('Summary-pricing'!B112="Worker Title","",'Summary-pricing'!B112)</f>
        <v/>
      </c>
      <c r="C113" s="122">
        <f>'Summary-pricing'!J112</f>
        <v>0</v>
      </c>
      <c r="D113" s="122">
        <f>'Summary-pricing'!N112</f>
        <v>0</v>
      </c>
    </row>
    <row r="114" spans="1:4" s="33" customFormat="1" ht="15.5" x14ac:dyDescent="0.35">
      <c r="B114" s="143" t="str">
        <f>IF('Summary-pricing'!B113="Worker Title","",'Summary-pricing'!B113)</f>
        <v/>
      </c>
      <c r="C114" s="123">
        <f>'Summary-pricing'!J113</f>
        <v>0</v>
      </c>
      <c r="D114" s="123">
        <f>'Summary-pricing'!N113</f>
        <v>0</v>
      </c>
    </row>
    <row r="115" spans="1:4" s="33" customFormat="1" ht="15.5" x14ac:dyDescent="0.35">
      <c r="A115" s="56"/>
      <c r="B115" s="143" t="str">
        <f>IF('Summary-pricing'!B114="Worker Title","",'Summary-pricing'!B114)</f>
        <v/>
      </c>
      <c r="C115" s="123">
        <f>'Summary-pricing'!J114</f>
        <v>0</v>
      </c>
      <c r="D115" s="123">
        <f>'Summary-pricing'!N114</f>
        <v>0</v>
      </c>
    </row>
    <row r="116" spans="1:4" s="33" customFormat="1" ht="15.5" x14ac:dyDescent="0.35">
      <c r="B116" s="143" t="str">
        <f>IF('Summary-pricing'!B115="Worker Title","",'Summary-pricing'!B115)</f>
        <v/>
      </c>
      <c r="C116" s="123">
        <f>'Summary-pricing'!J115</f>
        <v>0</v>
      </c>
      <c r="D116" s="123">
        <f>'Summary-pricing'!N115</f>
        <v>0</v>
      </c>
    </row>
    <row r="117" spans="1:4" s="33" customFormat="1" ht="16" thickBot="1" x14ac:dyDescent="0.4">
      <c r="A117" s="55"/>
      <c r="B117" s="148" t="str">
        <f>IF('Summary-pricing'!B116="Worker Title","",'Summary-pricing'!B116)</f>
        <v/>
      </c>
      <c r="C117" s="124">
        <f>'Summary-pricing'!J116</f>
        <v>0</v>
      </c>
      <c r="D117" s="124">
        <f>'Summary-pricing'!N116</f>
        <v>0</v>
      </c>
    </row>
    <row r="118" spans="1:4" s="33" customFormat="1" ht="15.5" x14ac:dyDescent="0.35">
      <c r="A118" s="55"/>
      <c r="B118" s="149" t="str">
        <f>IF('Summary-pricing'!B117="Worker Title","",'Summary-pricing'!B117)</f>
        <v/>
      </c>
      <c r="C118" s="122">
        <f>'Summary-pricing'!J117</f>
        <v>0</v>
      </c>
      <c r="D118" s="122">
        <f>'Summary-pricing'!N117</f>
        <v>0</v>
      </c>
    </row>
    <row r="119" spans="1:4" s="33" customFormat="1" ht="15.5" x14ac:dyDescent="0.35">
      <c r="A119" s="55"/>
      <c r="B119" s="143" t="str">
        <f>IF('Summary-pricing'!B118="Worker Title","",'Summary-pricing'!B118)</f>
        <v/>
      </c>
      <c r="C119" s="123">
        <f>'Summary-pricing'!J118</f>
        <v>0</v>
      </c>
      <c r="D119" s="123">
        <f>'Summary-pricing'!N118</f>
        <v>0</v>
      </c>
    </row>
    <row r="120" spans="1:4" s="33" customFormat="1" ht="15.5" x14ac:dyDescent="0.35">
      <c r="A120" s="55"/>
      <c r="B120" s="143" t="str">
        <f>IF('Summary-pricing'!B119="Worker Title","",'Summary-pricing'!B119)</f>
        <v/>
      </c>
      <c r="C120" s="123">
        <f>'Summary-pricing'!J119</f>
        <v>0</v>
      </c>
      <c r="D120" s="123">
        <f>'Summary-pricing'!N119</f>
        <v>0</v>
      </c>
    </row>
    <row r="121" spans="1:4" s="33" customFormat="1" ht="15.5" x14ac:dyDescent="0.35">
      <c r="A121" s="55"/>
      <c r="B121" s="143" t="str">
        <f>IF('Summary-pricing'!B120="Worker Title","",'Summary-pricing'!B120)</f>
        <v/>
      </c>
      <c r="C121" s="123">
        <f>'Summary-pricing'!J120</f>
        <v>0</v>
      </c>
      <c r="D121" s="123">
        <f>'Summary-pricing'!N120</f>
        <v>0</v>
      </c>
    </row>
    <row r="122" spans="1:4" s="33" customFormat="1" ht="16" thickBot="1" x14ac:dyDescent="0.4">
      <c r="A122" s="55"/>
      <c r="B122" s="148" t="str">
        <f>IF('Summary-pricing'!B121="Worker Title","",'Summary-pricing'!B121)</f>
        <v/>
      </c>
      <c r="C122" s="124">
        <f>'Summary-pricing'!J121</f>
        <v>0</v>
      </c>
      <c r="D122" s="124">
        <f>'Summary-pricing'!N121</f>
        <v>0</v>
      </c>
    </row>
    <row r="123" spans="1:4" s="33" customFormat="1" ht="15.5" x14ac:dyDescent="0.35">
      <c r="A123" s="55"/>
      <c r="B123" s="149" t="str">
        <f>IF('Summary-pricing'!B122="Worker Title","",'Summary-pricing'!B122)</f>
        <v/>
      </c>
      <c r="C123" s="122">
        <f>'Summary-pricing'!J122</f>
        <v>0</v>
      </c>
      <c r="D123" s="122">
        <f>'Summary-pricing'!N122</f>
        <v>0</v>
      </c>
    </row>
    <row r="124" spans="1:4" s="33" customFormat="1" ht="15.5" x14ac:dyDescent="0.35">
      <c r="A124" s="55"/>
      <c r="B124" s="143" t="str">
        <f>IF('Summary-pricing'!B123="Worker Title","",'Summary-pricing'!B123)</f>
        <v/>
      </c>
      <c r="C124" s="123">
        <f>'Summary-pricing'!J123</f>
        <v>0</v>
      </c>
      <c r="D124" s="123">
        <f>'Summary-pricing'!N123</f>
        <v>0</v>
      </c>
    </row>
    <row r="125" spans="1:4" s="33" customFormat="1" ht="15.5" x14ac:dyDescent="0.35">
      <c r="A125" s="55"/>
      <c r="B125" s="143" t="str">
        <f>IF('Summary-pricing'!B124="Worker Title","",'Summary-pricing'!B124)</f>
        <v/>
      </c>
      <c r="C125" s="123">
        <f>'Summary-pricing'!J124</f>
        <v>0</v>
      </c>
      <c r="D125" s="123">
        <f>'Summary-pricing'!N124</f>
        <v>0</v>
      </c>
    </row>
    <row r="126" spans="1:4" s="33" customFormat="1" ht="15.5" x14ac:dyDescent="0.35">
      <c r="A126" s="55"/>
      <c r="B126" s="143" t="str">
        <f>IF('Summary-pricing'!B125="Worker Title","",'Summary-pricing'!B125)</f>
        <v/>
      </c>
      <c r="C126" s="123">
        <f>'Summary-pricing'!J125</f>
        <v>0</v>
      </c>
      <c r="D126" s="123">
        <f>'Summary-pricing'!N125</f>
        <v>0</v>
      </c>
    </row>
    <row r="127" spans="1:4" s="33" customFormat="1" ht="16" thickBot="1" x14ac:dyDescent="0.4">
      <c r="A127" s="55"/>
      <c r="B127" s="148" t="str">
        <f>IF('Summary-pricing'!B126="Worker Title","",'Summary-pricing'!B126)</f>
        <v/>
      </c>
      <c r="C127" s="124">
        <f>'Summary-pricing'!J126</f>
        <v>0</v>
      </c>
      <c r="D127" s="124">
        <f>'Summary-pricing'!N126</f>
        <v>0</v>
      </c>
    </row>
    <row r="128" spans="1:4" s="33" customFormat="1" ht="15.5" x14ac:dyDescent="0.35">
      <c r="A128" s="55"/>
      <c r="B128" s="149" t="str">
        <f>IF('Summary-pricing'!B127="Worker Title","",'Summary-pricing'!B127)</f>
        <v/>
      </c>
      <c r="C128" s="122">
        <f>'Summary-pricing'!J127</f>
        <v>0</v>
      </c>
      <c r="D128" s="122">
        <f>'Summary-pricing'!N127</f>
        <v>0</v>
      </c>
    </row>
    <row r="129" spans="1:4" s="33" customFormat="1" ht="15.5" x14ac:dyDescent="0.35">
      <c r="A129" s="55"/>
      <c r="B129" s="143" t="str">
        <f>IF('Summary-pricing'!B128="Worker Title","",'Summary-pricing'!B128)</f>
        <v/>
      </c>
      <c r="C129" s="123">
        <f>'Summary-pricing'!J128</f>
        <v>0</v>
      </c>
      <c r="D129" s="123">
        <f>'Summary-pricing'!N128</f>
        <v>0</v>
      </c>
    </row>
    <row r="130" spans="1:4" s="33" customFormat="1" ht="15.5" x14ac:dyDescent="0.35">
      <c r="A130" s="55"/>
      <c r="B130" s="143" t="str">
        <f>IF('Summary-pricing'!B129="Worker Title","",'Summary-pricing'!B129)</f>
        <v/>
      </c>
      <c r="C130" s="123">
        <f>'Summary-pricing'!J129</f>
        <v>0</v>
      </c>
      <c r="D130" s="123">
        <f>'Summary-pricing'!N129</f>
        <v>0</v>
      </c>
    </row>
    <row r="131" spans="1:4" s="33" customFormat="1" ht="15.5" x14ac:dyDescent="0.35">
      <c r="A131" s="55"/>
      <c r="B131" s="143" t="str">
        <f>IF('Summary-pricing'!B130="Worker Title","",'Summary-pricing'!B130)</f>
        <v/>
      </c>
      <c r="C131" s="123">
        <f>'Summary-pricing'!J130</f>
        <v>0</v>
      </c>
      <c r="D131" s="123">
        <f>'Summary-pricing'!N130</f>
        <v>0</v>
      </c>
    </row>
    <row r="132" spans="1:4" s="33" customFormat="1" ht="16" thickBot="1" x14ac:dyDescent="0.4">
      <c r="A132" s="55"/>
      <c r="B132" s="148" t="str">
        <f>IF('Summary-pricing'!B131="Worker Title","",'Summary-pricing'!B131)</f>
        <v/>
      </c>
      <c r="C132" s="124">
        <f>'Summary-pricing'!J131</f>
        <v>0</v>
      </c>
      <c r="D132" s="124">
        <f>'Summary-pricing'!N131</f>
        <v>0</v>
      </c>
    </row>
    <row r="133" spans="1:4" s="33" customFormat="1" ht="15.5" x14ac:dyDescent="0.35">
      <c r="A133" s="55"/>
      <c r="B133" s="239" t="str">
        <f>"Transportation/Mileage - "&amp;Transportation!B6</f>
        <v xml:space="preserve">Transportation/Mileage - </v>
      </c>
      <c r="C133" s="238" t="str">
        <f>IF('Summary-pricing'!C135=0,"",'Summary-pricing'!C135)</f>
        <v xml:space="preserve"> </v>
      </c>
      <c r="D133" s="235"/>
    </row>
    <row r="134" spans="1:4" s="33" customFormat="1" ht="15.5" x14ac:dyDescent="0.35">
      <c r="A134" s="55"/>
      <c r="B134" s="143" t="str">
        <f>"Transportation/Mileage - "&amp;Transportation!B7</f>
        <v xml:space="preserve">Transportation/Mileage - </v>
      </c>
      <c r="C134" s="123" t="str">
        <f>IF('Summary-pricing'!C136=0,"",'Summary-pricing'!C136)</f>
        <v xml:space="preserve"> </v>
      </c>
      <c r="D134" s="234"/>
    </row>
    <row r="135" spans="1:4" s="33" customFormat="1" ht="15.5" x14ac:dyDescent="0.35">
      <c r="A135" s="55"/>
      <c r="B135" s="143" t="str">
        <f>"Transportation/Mileage - "&amp;Transportation!B8</f>
        <v xml:space="preserve">Transportation/Mileage - </v>
      </c>
      <c r="C135" s="123" t="str">
        <f>IF('Summary-pricing'!C137=0,"",'Summary-pricing'!C137)</f>
        <v xml:space="preserve"> </v>
      </c>
      <c r="D135" s="234"/>
    </row>
    <row r="136" spans="1:4" s="33" customFormat="1" ht="15.5" x14ac:dyDescent="0.35">
      <c r="B136" s="232" t="str">
        <f>"Transportation/Mileage - "&amp;Transportation!B9</f>
        <v xml:space="preserve">Transportation/Mileage - </v>
      </c>
      <c r="C136" s="233" t="str">
        <f>IF('Summary-pricing'!C138=0,"",'Summary-pricing'!C138)</f>
        <v xml:space="preserve"> </v>
      </c>
      <c r="D136" s="236"/>
    </row>
    <row r="137" spans="1:4" s="33" customFormat="1" ht="16" thickBot="1" x14ac:dyDescent="0.4">
      <c r="B137" s="146" t="str">
        <f>"Transportation/Mileage - "&amp;Transportation!B10</f>
        <v xml:space="preserve">Transportation/Mileage - </v>
      </c>
      <c r="C137" s="125" t="str">
        <f>IF('Summary-pricing'!C139=0,"",'Summary-pricing'!C139)</f>
        <v xml:space="preserve"> </v>
      </c>
      <c r="D137" s="237"/>
    </row>
    <row r="138" spans="1:4" s="33" customFormat="1" x14ac:dyDescent="0.35">
      <c r="B138" s="127"/>
      <c r="C138" s="16"/>
      <c r="D138" s="128"/>
    </row>
    <row r="139" spans="1:4" ht="25.5" customHeight="1" x14ac:dyDescent="0.35">
      <c r="B139" s="129" t="s">
        <v>46</v>
      </c>
      <c r="C139" s="60"/>
      <c r="D139" s="130"/>
    </row>
    <row r="140" spans="1:4" ht="25" customHeight="1" x14ac:dyDescent="0.35">
      <c r="B140" s="150" t="s">
        <v>75</v>
      </c>
      <c r="C140" s="119"/>
      <c r="D140" s="151" t="s">
        <v>76</v>
      </c>
    </row>
    <row r="141" spans="1:4" ht="15" customHeight="1" x14ac:dyDescent="0.35">
      <c r="B141" s="131"/>
      <c r="C141" s="119"/>
      <c r="D141" s="128"/>
    </row>
    <row r="142" spans="1:4" ht="23.5" customHeight="1" x14ac:dyDescent="0.35">
      <c r="B142" s="132"/>
      <c r="C142" s="61"/>
      <c r="D142" s="130"/>
    </row>
    <row r="143" spans="1:4" ht="25" customHeight="1" x14ac:dyDescent="0.35">
      <c r="B143" s="134" t="s">
        <v>77</v>
      </c>
      <c r="C143" s="120"/>
      <c r="D143" s="152" t="s">
        <v>330</v>
      </c>
    </row>
    <row r="144" spans="1:4" ht="15" customHeight="1" x14ac:dyDescent="0.35">
      <c r="B144" s="131"/>
      <c r="C144" s="119"/>
      <c r="D144" s="128"/>
    </row>
    <row r="145" spans="2:4" ht="26.5" customHeight="1" x14ac:dyDescent="0.35">
      <c r="B145" s="133"/>
      <c r="C145" s="62"/>
      <c r="D145" s="118"/>
    </row>
    <row r="146" spans="2:4" ht="25" customHeight="1" x14ac:dyDescent="0.35">
      <c r="B146" s="134" t="s">
        <v>78</v>
      </c>
      <c r="C146" s="119"/>
      <c r="D146" s="153" t="s">
        <v>76</v>
      </c>
    </row>
    <row r="147" spans="2:4" ht="15" customHeight="1" x14ac:dyDescent="0.35">
      <c r="B147" s="131"/>
      <c r="C147" s="119"/>
      <c r="D147" s="128"/>
    </row>
    <row r="148" spans="2:4" ht="30" customHeight="1" x14ac:dyDescent="0.35">
      <c r="B148" s="132"/>
      <c r="C148" s="119"/>
      <c r="D148" s="118"/>
    </row>
    <row r="149" spans="2:4" ht="25" customHeight="1" x14ac:dyDescent="0.35">
      <c r="B149" s="134" t="s">
        <v>77</v>
      </c>
      <c r="C149" s="119"/>
      <c r="D149" s="152" t="s">
        <v>330</v>
      </c>
    </row>
    <row r="150" spans="2:4" ht="15" customHeight="1" x14ac:dyDescent="0.35">
      <c r="B150" s="191" t="s">
        <v>79</v>
      </c>
      <c r="C150" s="192"/>
      <c r="D150" s="193"/>
    </row>
    <row r="151" spans="2:4" ht="15" customHeight="1" x14ac:dyDescent="0.35">
      <c r="B151" s="191"/>
      <c r="C151" s="192"/>
      <c r="D151" s="193"/>
    </row>
    <row r="152" spans="2:4" ht="11.5" customHeight="1" x14ac:dyDescent="0.35">
      <c r="B152" s="194"/>
      <c r="C152" s="195"/>
      <c r="D152" s="193"/>
    </row>
    <row r="153" spans="2:4" ht="7.5" customHeight="1" x14ac:dyDescent="0.35">
      <c r="B153" s="127"/>
      <c r="D153" s="128"/>
    </row>
    <row r="154" spans="2:4" ht="30" customHeight="1" x14ac:dyDescent="0.35">
      <c r="B154" s="135"/>
      <c r="C154" s="63"/>
      <c r="D154" s="118"/>
    </row>
    <row r="155" spans="2:4" ht="25" customHeight="1" x14ac:dyDescent="0.35">
      <c r="B155" s="134" t="s">
        <v>80</v>
      </c>
      <c r="C155" s="119"/>
      <c r="D155" s="151" t="s">
        <v>76</v>
      </c>
    </row>
    <row r="156" spans="2:4" ht="15" customHeight="1" thickBot="1" x14ac:dyDescent="0.4">
      <c r="B156" s="136" t="s">
        <v>329</v>
      </c>
      <c r="C156" s="137"/>
      <c r="D156" s="138"/>
    </row>
    <row r="157" spans="2:4" ht="15" customHeight="1" x14ac:dyDescent="0.35"/>
  </sheetData>
  <sheetProtection algorithmName="SHA-512" hashValue="3O5m+a3FV3fnIcnTqbmMGXyEBh4xWs6tlQGxb1hRIqdvBWUfVl89IpB+230ncMcrIRipJgTarGUZbSbaV0QllA==" saltValue="s0JT8NUw2fQPv3JYart2Ug==" spinCount="100000" sheet="1" objects="1" scenarios="1"/>
  <mergeCells count="9">
    <mergeCell ref="C8:D8"/>
    <mergeCell ref="B150:D152"/>
    <mergeCell ref="C9:D9"/>
    <mergeCell ref="B10:D10"/>
    <mergeCell ref="C6:D6"/>
    <mergeCell ref="C7:D7"/>
    <mergeCell ref="B2:D2"/>
    <mergeCell ref="B3:D3"/>
    <mergeCell ref="B4:D4"/>
  </mergeCells>
  <conditionalFormatting sqref="B13:D13 B61:D61 B81:D81 B109:D109">
    <cfRule type="expression" dxfId="32" priority="82">
      <formula>$C$13="Included in Monthly"</formula>
    </cfRule>
  </conditionalFormatting>
  <conditionalFormatting sqref="B14:D14 B62:D62 B82:D82 B110:D110">
    <cfRule type="expression" dxfId="31" priority="81">
      <formula>$C$14="Included in Monthly"</formula>
    </cfRule>
  </conditionalFormatting>
  <conditionalFormatting sqref="B15:D15 B63:D63 B83:D83 B111:D111">
    <cfRule type="expression" dxfId="30" priority="79">
      <formula>$C$15="Included in Monthly"</formula>
    </cfRule>
  </conditionalFormatting>
  <conditionalFormatting sqref="B16:D16 B64:D64 B84:D84 B112:D112">
    <cfRule type="expression" dxfId="29" priority="78">
      <formula>$C$16="Included in Monthly"</formula>
    </cfRule>
  </conditionalFormatting>
  <conditionalFormatting sqref="B17:D17 B65:D65 B85:D85 B113:D113">
    <cfRule type="expression" dxfId="28" priority="77">
      <formula>$C$17="Included in Monthly"</formula>
    </cfRule>
  </conditionalFormatting>
  <conditionalFormatting sqref="B18:D18 B66:D66 B86:D86 B114:D114">
    <cfRule type="expression" dxfId="27" priority="76">
      <formula>$C$18="Included in Monthly"</formula>
    </cfRule>
  </conditionalFormatting>
  <conditionalFormatting sqref="B19:D19 B67:D67 B87:D87 B115:D115">
    <cfRule type="expression" dxfId="26" priority="75">
      <formula>$C$19="Included in Monthly"</formula>
    </cfRule>
  </conditionalFormatting>
  <conditionalFormatting sqref="B20:D20 B68:D68 B88:D88 B116:D116">
    <cfRule type="expression" dxfId="25" priority="74">
      <formula>$C$20="Included in Monthly"</formula>
    </cfRule>
  </conditionalFormatting>
  <conditionalFormatting sqref="B21:D21 B69:D69 B89:D89 B117:D117">
    <cfRule type="expression" dxfId="24" priority="73">
      <formula>$C$21="Included in Monthly"</formula>
    </cfRule>
  </conditionalFormatting>
  <conditionalFormatting sqref="B22:D22 B70:D70 B90:D90 B118:D118 B132:D132">
    <cfRule type="expression" dxfId="23" priority="72">
      <formula>$C$22="Included in Monthly"</formula>
    </cfRule>
  </conditionalFormatting>
  <conditionalFormatting sqref="B23:D23 B71:D71 B91:D91 B119:D119">
    <cfRule type="expression" dxfId="22" priority="71">
      <formula>$C$23="Included in Monthly"</formula>
    </cfRule>
  </conditionalFormatting>
  <conditionalFormatting sqref="B24:D24 B72:D72 B92:D92 B120:D120">
    <cfRule type="expression" dxfId="21" priority="70">
      <formula>$C$24="Included in Monthly"</formula>
    </cfRule>
  </conditionalFormatting>
  <conditionalFormatting sqref="B25:D25 B73:D73 B93:D93 B121:D121">
    <cfRule type="expression" dxfId="20" priority="69">
      <formula>$C$25="Included in Monthly"</formula>
    </cfRule>
  </conditionalFormatting>
  <conditionalFormatting sqref="B26:D26 B74:D74 B94:D94 B122:D122">
    <cfRule type="expression" dxfId="19" priority="68">
      <formula>$C$26="Included in Monthly"</formula>
    </cfRule>
  </conditionalFormatting>
  <conditionalFormatting sqref="B27:D27 B75:D75 B95:D95 B123:D123">
    <cfRule type="expression" dxfId="18" priority="67">
      <formula>$C$27="Included in Monthly"</formula>
    </cfRule>
  </conditionalFormatting>
  <conditionalFormatting sqref="B28:D31 B48:D57 B76:D79 B96:D105 B124:D131">
    <cfRule type="expression" dxfId="17" priority="66">
      <formula>$C$28="Included in Monthly"</formula>
    </cfRule>
  </conditionalFormatting>
  <conditionalFormatting sqref="B33:D33">
    <cfRule type="expression" dxfId="16" priority="63">
      <formula>$C$13="Included in Monthly"</formula>
    </cfRule>
  </conditionalFormatting>
  <conditionalFormatting sqref="B34:D34">
    <cfRule type="expression" dxfId="15" priority="62">
      <formula>$C$14="Included in Monthly"</formula>
    </cfRule>
  </conditionalFormatting>
  <conditionalFormatting sqref="B35:D35">
    <cfRule type="expression" dxfId="14" priority="61">
      <formula>$C$15="Included in Monthly"</formula>
    </cfRule>
  </conditionalFormatting>
  <conditionalFormatting sqref="B36:D36">
    <cfRule type="expression" dxfId="13" priority="60">
      <formula>$C$16="Included in Monthly"</formula>
    </cfRule>
  </conditionalFormatting>
  <conditionalFormatting sqref="B37:D37">
    <cfRule type="expression" dxfId="12" priority="59">
      <formula>$C$17="Included in Monthly"</formula>
    </cfRule>
  </conditionalFormatting>
  <conditionalFormatting sqref="B38:D38">
    <cfRule type="expression" dxfId="11" priority="58">
      <formula>$C$18="Included in Monthly"</formula>
    </cfRule>
  </conditionalFormatting>
  <conditionalFormatting sqref="B39:D39">
    <cfRule type="expression" dxfId="10" priority="57">
      <formula>$C$19="Included in Monthly"</formula>
    </cfRule>
  </conditionalFormatting>
  <conditionalFormatting sqref="B40:D40">
    <cfRule type="expression" dxfId="9" priority="56">
      <formula>$C$20="Included in Monthly"</formula>
    </cfRule>
  </conditionalFormatting>
  <conditionalFormatting sqref="B41:D41">
    <cfRule type="expression" dxfId="8" priority="55">
      <formula>$C$21="Included in Monthly"</formula>
    </cfRule>
  </conditionalFormatting>
  <conditionalFormatting sqref="B42:D42">
    <cfRule type="expression" dxfId="7" priority="54">
      <formula>$C$22="Included in Monthly"</formula>
    </cfRule>
  </conditionalFormatting>
  <conditionalFormatting sqref="B43:D43">
    <cfRule type="expression" dxfId="6" priority="53">
      <formula>$C$23="Included in Monthly"</formula>
    </cfRule>
  </conditionalFormatting>
  <conditionalFormatting sqref="B44:D44">
    <cfRule type="expression" dxfId="5" priority="52">
      <formula>$C$24="Included in Monthly"</formula>
    </cfRule>
  </conditionalFormatting>
  <conditionalFormatting sqref="B45:D45">
    <cfRule type="expression" dxfId="4" priority="51">
      <formula>$C$25="Included in Monthly"</formula>
    </cfRule>
  </conditionalFormatting>
  <conditionalFormatting sqref="B46:D46">
    <cfRule type="expression" dxfId="3" priority="50">
      <formula>$C$26="Included in Monthly"</formula>
    </cfRule>
  </conditionalFormatting>
  <conditionalFormatting sqref="B47:D47">
    <cfRule type="expression" dxfId="2" priority="49">
      <formula>$C$27="Included in Monthly"</formula>
    </cfRule>
  </conditionalFormatting>
  <conditionalFormatting sqref="B58:D59 B106:D108">
    <cfRule type="expression" dxfId="1" priority="65">
      <formula>$C$58="Included in Monthly"</formula>
    </cfRule>
  </conditionalFormatting>
  <conditionalFormatting sqref="B137:D137">
    <cfRule type="expression" dxfId="0" priority="64">
      <formula>$C$137="Included in Monthly"</formula>
    </cfRule>
  </conditionalFormatting>
  <hyperlinks>
    <hyperlink ref="F7" location="'kt info'!C3" display="Contract Information" xr:uid="{77B88DE6-FFCF-4432-B83F-361934B82F10}"/>
    <hyperlink ref="F10" location="Transportation!A1" display="Transportation" xr:uid="{BBB3F538-6F9A-45E5-AC97-AB10428AD3A6}"/>
    <hyperlink ref="F12" location="'Price Approval'!A1" display="Price Approval" xr:uid="{738CB320-DF75-4BF1-A54A-C891C9485AD6}"/>
    <hyperlink ref="F11" location="'Summary-pricing'!A1" display="Summary-Pricing" xr:uid="{0A2755D5-7900-44D2-AEF1-C22EC6C00CAB}"/>
    <hyperlink ref="F8" location="'Pay &amp; Benefits'!A1" display="Wages and Benefits (includes Unemployment and Worker's Compensation" xr:uid="{3E73329C-89D8-4DFB-9680-A01D4DD6E722}"/>
    <hyperlink ref="F9" location="'Overhead &amp; Margin'!A1" display="Overhead &amp; Margin" xr:uid="{5AE48387-A542-4787-AFC9-F90CE1EA045B}"/>
  </hyperlinks>
  <printOptions horizontalCentered="1"/>
  <pageMargins left="0.25" right="0.25" top="0.75" bottom="0.75" header="0.3" footer="0.3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2 xmlns="61349e09-f723-44c2-8cf0-84395070165b">Qrf</Category2>
    <PublishingExpirationDate xmlns="http://schemas.microsoft.com/sharepoint/v3" xsi:nil="true"/>
    <PublishingStartDate xmlns="http://schemas.microsoft.com/sharepoint/v3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K M D A A B Q S w M E F A A C A A g A R I D h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I D h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S A 4 V T 8 p q c G n Q A A A N Y A A A A T A B w A R m 9 y b X V s Y X M v U 2 V j d G l v b j E u b S C i G A A o o B Q A A A A A A A A A A A A A A A A A A A A A A A A A A A B t j T 0 L g z A Q h v d A / k N I F w s i 2 F W c Q t c u C h 3 E I d p r F W O u X C J Y x P / e 2 K x 9 l 4 P 3 4 z k H v R / R i i r e v O C M M z d o g o e o d W f g I k p h w H M m g i p c q I f g X N c e T K Y W I r D + j j R 1 i F N y 3 p q b n q G U c S n b v V F o f a i 0 a Q S c p B q 0 f R 3 w z x t k I P 2 q W U 3 a u i f S r N A s s z 1 C l 8 R v 6 b b J 6 O Y y F T 4 k w s P q 9 / 3 M 2 W j / Y o s v U E s B A i 0 A F A A C A A g A R I D h V C A 4 H 2 e k A A A A 9 Q A A A B I A A A A A A A A A A A A A A A A A A A A A A E N v b m Z p Z y 9 Q Y W N r Y W d l L n h t b F B L A Q I t A B Q A A g A I A E S A 4 V Q P y u m r p A A A A O k A A A A T A A A A A A A A A A A A A A A A A P A A A A B b Q 2 9 u d G V u d F 9 U e X B l c 1 0 u e G 1 s U E s B A i 0 A F A A C A A g A R I D h V P y m p w a d A A A A 1 g A A A B M A A A A A A A A A A A A A A A A A 4 Q E A A E Z v c m 1 1 b G F z L 1 N l Y 3 R p b 2 4 x L m 1 Q S w U G A A A A A A M A A w D C A A A A y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Q c A A A A A A A C T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x V D I x O j M 1 O j A x L j E w N j U 5 N z V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y L 0 N o Y W 5 n Z W Q g V H l w Z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I v Q 2 h h b m d l Z C B U e X B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I 0 s A M U 3 3 + 9 K t v 9 p M M P 2 O O 4 A A A A A A g A A A A A A A 2 Y A A M A A A A A Q A A A A e H d K k 6 i U 8 n t t D g A o y D 7 M X Q A A A A A E g A A A o A A A A B A A A A D K h y L r r I 9 e h 6 E W f A Q + 9 K I d U A A A A F 5 5 P d f Z 0 O 2 2 Z X 2 p g b W n 0 b G I F U w 6 s 5 U p Z x s z x n Z s B q B 2 g r L O 6 p j n J D i l 4 g i M r U 7 h D 5 + Z + C g g p i o S c o / 0 U f n c d r D x Y K e 2 Q C c M J y H Y x M T d S U e X F A A A A O r R 5 z Y k S u q S W W u S 3 o W J k w f 5 A L e s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200A837C2F294B9F010BD48494492B" ma:contentTypeVersion="4" ma:contentTypeDescription="Create a new document." ma:contentTypeScope="" ma:versionID="1954da095df514a858e187da01d7c4bc">
  <xsd:schema xmlns:xsd="http://www.w3.org/2001/XMLSchema" xmlns:xs="http://www.w3.org/2001/XMLSchema" xmlns:p="http://schemas.microsoft.com/office/2006/metadata/properties" xmlns:ns1="http://schemas.microsoft.com/sharepoint/v3" xmlns:ns2="61349e09-f723-44c2-8cf0-84395070165b" xmlns:ns3="c11a4dd1-9999-41de-ad6b-508521c3559d" targetNamespace="http://schemas.microsoft.com/office/2006/metadata/properties" ma:root="true" ma:fieldsID="d80e92cc4fdda429363b7aeb532a226d" ns1:_="" ns2:_="" ns3:_="">
    <xsd:import namespace="http://schemas.microsoft.com/sharepoint/v3"/>
    <xsd:import namespace="61349e09-f723-44c2-8cf0-84395070165b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2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49e09-f723-44c2-8cf0-84395070165b" elementFormDefault="qualified">
    <xsd:import namespace="http://schemas.microsoft.com/office/2006/documentManagement/types"/>
    <xsd:import namespace="http://schemas.microsoft.com/office/infopath/2007/PartnerControls"/>
    <xsd:element name="Category2" ma:index="10" nillable="true" ma:displayName="Category" ma:format="Dropdown" ma:internalName="Category2">
      <xsd:simpleType>
        <xsd:union memberTypes="dms:Text">
          <xsd:simpleType>
            <xsd:restriction base="dms:Choice">
              <xsd:enumeration value="Disaster"/>
              <xsd:enumeration value="General"/>
              <xsd:enumeration value="IT"/>
              <xsd:enumeration value="Orcpp"/>
              <xsd:enumeration value="Orpin"/>
              <xsd:enumeration value="Training"/>
              <xsd:enumeration value="Travel"/>
              <xsd:enumeration value="Qrf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64A3E5-4F19-4444-84FD-204831ACD2BF}">
  <ds:schemaRefs>
    <ds:schemaRef ds:uri="http://schemas.microsoft.com/office/2006/metadata/properties"/>
    <ds:schemaRef ds:uri="http://schemas.microsoft.com/office/infopath/2007/PartnerControls"/>
    <ds:schemaRef ds:uri="61349e09-f723-44c2-8cf0-84395070165b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11A8DCA-93EF-4511-8353-16AE54D3DDE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FCB431D-9BC0-4D75-AA80-1121D813B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1349e09-f723-44c2-8cf0-84395070165b"/>
    <ds:schemaRef ds:uri="c11a4dd1-9999-41de-ad6b-508521c355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1F04E3A-D2A8-4B84-BD24-D23DDC76687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kt info</vt:lpstr>
      <vt:lpstr>Pay &amp; Benefits</vt:lpstr>
      <vt:lpstr>Overhead &amp; Margin</vt:lpstr>
      <vt:lpstr>Transportation</vt:lpstr>
      <vt:lpstr>Summary-pricing</vt:lpstr>
      <vt:lpstr>Price Approval</vt:lpstr>
      <vt:lpstr>Margin</vt:lpstr>
      <vt:lpstr>'kt info'!Print_Area</vt:lpstr>
      <vt:lpstr>'Price Approval'!Print_Area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Location Janitorial</dc:title>
  <dc:creator>PIERCE Darvin * DAS</dc:creator>
  <cp:lastModifiedBy>CATHERWOOD Lisa * DAS</cp:lastModifiedBy>
  <cp:lastPrinted>2025-05-16T23:43:31Z</cp:lastPrinted>
  <dcterms:created xsi:type="dcterms:W3CDTF">2022-05-09T17:48:56Z</dcterms:created>
  <dcterms:modified xsi:type="dcterms:W3CDTF">2026-03-10T20:18:12Z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2023-10-20T22:39:46Z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461926be-928e-4687-b98c-ed551cce1d75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0x010100EA200A837C2F294B9F010BD48494492B</vt:lpwstr>
  </property>
</Properties>
</file>