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mporary docs\"/>
    </mc:Choice>
  </mc:AlternateContent>
  <bookViews>
    <workbookView xWindow="120" yWindow="120" windowWidth="15180" windowHeight="8835"/>
  </bookViews>
  <sheets>
    <sheet name="Salt" sheetId="2" r:id="rId1"/>
  </sheets>
  <calcPr calcId="152511"/>
</workbook>
</file>

<file path=xl/calcChain.xml><?xml version="1.0" encoding="utf-8"?>
<calcChain xmlns="http://schemas.openxmlformats.org/spreadsheetml/2006/main">
  <c r="E43" i="2" l="1"/>
  <c r="F43" i="2"/>
  <c r="G43" i="2"/>
  <c r="K43" i="2"/>
  <c r="E13" i="2"/>
  <c r="F13" i="2"/>
  <c r="G13" i="2"/>
  <c r="J13" i="2"/>
  <c r="L13" i="2"/>
  <c r="E14" i="2"/>
  <c r="F14" i="2"/>
  <c r="G14" i="2"/>
  <c r="K14" i="2"/>
  <c r="E15" i="2"/>
  <c r="F15" i="2"/>
  <c r="G15" i="2"/>
  <c r="J15" i="2"/>
  <c r="E16" i="2"/>
  <c r="F16" i="2"/>
  <c r="G16" i="2"/>
  <c r="K16" i="2"/>
  <c r="E17" i="2"/>
  <c r="F17" i="2"/>
  <c r="G17" i="2"/>
  <c r="K17" i="2"/>
  <c r="E18" i="2"/>
  <c r="F18" i="2"/>
  <c r="G18" i="2"/>
  <c r="J18" i="2"/>
  <c r="E19" i="2"/>
  <c r="F19" i="2"/>
  <c r="G19" i="2"/>
  <c r="J19" i="2"/>
  <c r="E20" i="2"/>
  <c r="F20" i="2"/>
  <c r="G20" i="2"/>
  <c r="K20" i="2"/>
  <c r="E21" i="2"/>
  <c r="F21" i="2"/>
  <c r="G21" i="2"/>
  <c r="K21" i="2"/>
  <c r="E22" i="2"/>
  <c r="F22" i="2"/>
  <c r="G22" i="2"/>
  <c r="J22" i="2"/>
  <c r="E23" i="2"/>
  <c r="F23" i="2"/>
  <c r="G23" i="2"/>
  <c r="J23" i="2"/>
  <c r="E24" i="2"/>
  <c r="F24" i="2"/>
  <c r="G24" i="2"/>
  <c r="K24" i="2"/>
  <c r="E25" i="2"/>
  <c r="F25" i="2"/>
  <c r="G25" i="2"/>
  <c r="J25" i="2"/>
  <c r="E26" i="2"/>
  <c r="F26" i="2"/>
  <c r="G26" i="2"/>
  <c r="K26" i="2"/>
  <c r="E27" i="2"/>
  <c r="F27" i="2"/>
  <c r="G27" i="2"/>
  <c r="J27" i="2"/>
  <c r="E28" i="2"/>
  <c r="F28" i="2"/>
  <c r="G28" i="2"/>
  <c r="K28" i="2"/>
  <c r="E29" i="2"/>
  <c r="F29" i="2"/>
  <c r="G29" i="2"/>
  <c r="J29" i="2"/>
  <c r="E30" i="2"/>
  <c r="F30" i="2"/>
  <c r="G30" i="2"/>
  <c r="K30" i="2"/>
  <c r="E31" i="2"/>
  <c r="F31" i="2"/>
  <c r="G31" i="2"/>
  <c r="J31" i="2"/>
  <c r="E32" i="2"/>
  <c r="F32" i="2"/>
  <c r="G32" i="2"/>
  <c r="K32" i="2"/>
  <c r="E33" i="2"/>
  <c r="F33" i="2"/>
  <c r="G33" i="2"/>
  <c r="J33" i="2"/>
  <c r="E34" i="2"/>
  <c r="F34" i="2"/>
  <c r="G34" i="2"/>
  <c r="K34" i="2"/>
  <c r="E35" i="2"/>
  <c r="F35" i="2"/>
  <c r="G35" i="2"/>
  <c r="J35" i="2"/>
  <c r="E36" i="2"/>
  <c r="F36" i="2"/>
  <c r="G36" i="2"/>
  <c r="K36" i="2"/>
  <c r="E37" i="2"/>
  <c r="F37" i="2"/>
  <c r="G37" i="2"/>
  <c r="J37" i="2"/>
  <c r="E38" i="2"/>
  <c r="F38" i="2"/>
  <c r="G38" i="2"/>
  <c r="K38" i="2"/>
  <c r="E39" i="2"/>
  <c r="F39" i="2"/>
  <c r="G39" i="2"/>
  <c r="J39" i="2"/>
  <c r="E40" i="2"/>
  <c r="F40" i="2"/>
  <c r="G40" i="2"/>
  <c r="K40" i="2"/>
  <c r="E41" i="2"/>
  <c r="F41" i="2"/>
  <c r="G41" i="2"/>
  <c r="J41" i="2"/>
  <c r="E42" i="2"/>
  <c r="F42" i="2"/>
  <c r="G42" i="2"/>
  <c r="K42" i="2"/>
  <c r="J42" i="2"/>
  <c r="L42" i="2"/>
  <c r="M42" i="2"/>
  <c r="L41" i="2"/>
  <c r="J38" i="2"/>
  <c r="L38" i="2"/>
  <c r="M38" i="2"/>
  <c r="K37" i="2"/>
  <c r="M37" i="2"/>
  <c r="L37" i="2"/>
  <c r="J34" i="2"/>
  <c r="L34" i="2"/>
  <c r="M34" i="2"/>
  <c r="K33" i="2"/>
  <c r="M33" i="2"/>
  <c r="L33" i="2"/>
  <c r="J30" i="2"/>
  <c r="L30" i="2"/>
  <c r="M30" i="2"/>
  <c r="K29" i="2"/>
  <c r="M29" i="2"/>
  <c r="L29" i="2"/>
  <c r="J26" i="2"/>
  <c r="L26" i="2"/>
  <c r="M26" i="2"/>
  <c r="K25" i="2"/>
  <c r="M25" i="2"/>
  <c r="L25" i="2"/>
  <c r="K22" i="2"/>
  <c r="M22" i="2"/>
  <c r="L22" i="2"/>
  <c r="J21" i="2"/>
  <c r="L21" i="2"/>
  <c r="M21" i="2"/>
  <c r="K18" i="2"/>
  <c r="M18" i="2"/>
  <c r="L18" i="2"/>
  <c r="J17" i="2"/>
  <c r="L17" i="2"/>
  <c r="M17" i="2"/>
  <c r="J14" i="2"/>
  <c r="L14" i="2"/>
  <c r="M14" i="2"/>
  <c r="J40" i="2"/>
  <c r="L40" i="2"/>
  <c r="M40" i="2"/>
  <c r="K39" i="2"/>
  <c r="M39" i="2"/>
  <c r="L39" i="2"/>
  <c r="J36" i="2"/>
  <c r="L36" i="2"/>
  <c r="M36" i="2"/>
  <c r="K35" i="2"/>
  <c r="M35" i="2"/>
  <c r="L35" i="2"/>
  <c r="J32" i="2"/>
  <c r="L32" i="2"/>
  <c r="M32" i="2"/>
  <c r="K31" i="2"/>
  <c r="M31" i="2"/>
  <c r="L31" i="2"/>
  <c r="J28" i="2"/>
  <c r="L28" i="2"/>
  <c r="M28" i="2"/>
  <c r="K27" i="2"/>
  <c r="M27" i="2"/>
  <c r="L27" i="2"/>
  <c r="J24" i="2"/>
  <c r="L24" i="2"/>
  <c r="M24" i="2"/>
  <c r="K23" i="2"/>
  <c r="M23" i="2"/>
  <c r="L23" i="2"/>
  <c r="J20" i="2"/>
  <c r="L20" i="2"/>
  <c r="M20" i="2"/>
  <c r="K19" i="2"/>
  <c r="M19" i="2"/>
  <c r="L19" i="2"/>
  <c r="J16" i="2"/>
  <c r="L16" i="2"/>
  <c r="M16" i="2"/>
  <c r="K15" i="2"/>
  <c r="M15" i="2"/>
  <c r="L15" i="2"/>
  <c r="J43" i="2"/>
  <c r="L43" i="2"/>
  <c r="M43" i="2"/>
  <c r="K41" i="2"/>
  <c r="M41" i="2"/>
  <c r="K13" i="2"/>
  <c r="M13" i="2"/>
</calcChain>
</file>

<file path=xl/comments1.xml><?xml version="1.0" encoding="utf-8"?>
<comments xmlns="http://schemas.openxmlformats.org/spreadsheetml/2006/main">
  <authors>
    <author>amatzke</author>
    <author>DEQ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amatzke:</t>
        </r>
        <r>
          <rPr>
            <sz val="9"/>
            <color indexed="81"/>
            <rFont val="Tahoma"/>
            <family val="2"/>
          </rPr>
          <t xml:space="preserve">
Assumes estuarine/saltwater body at or near sea level--therefore atmospheric pressure = 1 ATM</t>
        </r>
      </text>
    </comment>
    <comment ref="F10" authorId="1" shapeId="0">
      <text>
        <r>
          <rPr>
            <b/>
            <sz val="8"/>
            <color indexed="81"/>
            <rFont val="Tahoma"/>
            <family val="2"/>
          </rPr>
          <t>DEQ:</t>
        </r>
        <r>
          <rPr>
            <sz val="8"/>
            <color indexed="81"/>
            <rFont val="Tahoma"/>
            <family val="2"/>
          </rPr>
          <t xml:space="preserve">
Whitfield model "B"
</t>
        </r>
      </text>
    </comment>
    <comment ref="H10" authorId="1" shapeId="0">
      <text>
        <r>
          <rPr>
            <b/>
            <sz val="8"/>
            <color indexed="81"/>
            <rFont val="Tahoma"/>
            <family val="2"/>
          </rPr>
          <t>DEQ:</t>
        </r>
        <r>
          <rPr>
            <sz val="8"/>
            <color indexed="81"/>
            <rFont val="Tahoma"/>
            <family val="2"/>
          </rPr>
          <t xml:space="preserve">
from EPA 440/5-88-004
</t>
        </r>
      </text>
    </comment>
    <comment ref="L10" authorId="1" shapeId="0">
      <text>
        <r>
          <rPr>
            <b/>
            <sz val="8"/>
            <color indexed="81"/>
            <rFont val="Tahoma"/>
            <family val="2"/>
          </rPr>
          <t>DEQ:</t>
        </r>
        <r>
          <rPr>
            <sz val="8"/>
            <color indexed="81"/>
            <rFont val="Tahoma"/>
            <family val="2"/>
          </rPr>
          <t xml:space="preserve">
Total as N is what permit limits are based upon. Conversion is 14.00674 (molec. Wt of N) divided by 14.00674 + 3(1.00794 molec. Wt. of H) = 0.822</t>
        </r>
      </text>
    </comment>
  </commentList>
</comments>
</file>

<file path=xl/sharedStrings.xml><?xml version="1.0" encoding="utf-8"?>
<sst xmlns="http://schemas.openxmlformats.org/spreadsheetml/2006/main" count="31" uniqueCount="26">
  <si>
    <t>Temp</t>
  </si>
  <si>
    <t>pH</t>
  </si>
  <si>
    <t>Unionized</t>
  </si>
  <si>
    <t>Acute</t>
  </si>
  <si>
    <t>Chronic</t>
  </si>
  <si>
    <t>mg/L</t>
  </si>
  <si>
    <t>Salinity</t>
  </si>
  <si>
    <t>Pressure</t>
  </si>
  <si>
    <t xml:space="preserve">Molal Ionic Strength </t>
  </si>
  <si>
    <t xml:space="preserve">pKa8  </t>
  </si>
  <si>
    <t>% Unionized:</t>
  </si>
  <si>
    <t>Total NH3</t>
  </si>
  <si>
    <t>Total NH3 as N</t>
  </si>
  <si>
    <t>(deg C)</t>
  </si>
  <si>
    <t>(su)</t>
  </si>
  <si>
    <t>(ppt)</t>
  </si>
  <si>
    <t>(ATM)</t>
  </si>
  <si>
    <t>(not valid if &gt;0.85):</t>
  </si>
  <si>
    <t>@ 25 deg C</t>
  </si>
  <si>
    <t>Saltwater Ammonia Calculator</t>
  </si>
  <si>
    <t xml:space="preserve">Source Name: </t>
  </si>
  <si>
    <t>Ambient Water Quality Criteria for Ammonia (Saltwater) - 1989, EPA 440/5-88-004 April 1989</t>
  </si>
  <si>
    <r>
      <t xml:space="preserve">AMMONIA EQUATIONS: </t>
    </r>
    <r>
      <rPr>
        <sz val="11"/>
        <rFont val="Arial"/>
        <family val="2"/>
      </rPr>
      <t>Refer to EPA criteria document listed above for saltwater criteria calculation tables (starting on pg. 27)</t>
    </r>
  </si>
  <si>
    <r>
      <rPr>
        <b/>
        <sz val="14"/>
        <color indexed="57"/>
        <rFont val="Arial"/>
        <family val="2"/>
      </rPr>
      <t>DIRECTIONS:</t>
    </r>
    <r>
      <rPr>
        <sz val="10"/>
        <rFont val="Tahoma"/>
        <family val="2"/>
      </rPr>
      <t xml:space="preserve"> </t>
    </r>
    <r>
      <rPr>
        <i/>
        <sz val="11"/>
        <rFont val="Tahoma"/>
        <family val="2"/>
      </rPr>
      <t>This spreadsheet automatically calculates acute and chronic saltwater criteria for ammonia in the form of NH</t>
    </r>
    <r>
      <rPr>
        <i/>
        <vertAlign val="subscript"/>
        <sz val="11"/>
        <rFont val="Tahoma"/>
        <family val="2"/>
      </rPr>
      <t>3</t>
    </r>
    <r>
      <rPr>
        <i/>
        <sz val="11"/>
        <rFont val="Tahoma"/>
        <family val="2"/>
      </rPr>
      <t xml:space="preserve"> and NH</t>
    </r>
    <r>
      <rPr>
        <i/>
        <vertAlign val="subscript"/>
        <sz val="11"/>
        <rFont val="Tahoma"/>
        <family val="2"/>
      </rPr>
      <t>4</t>
    </r>
    <r>
      <rPr>
        <i/>
        <sz val="11"/>
        <rFont val="Tahoma"/>
        <family val="2"/>
      </rPr>
      <t xml:space="preserve"> as nitrogen (or Total Ammonia Nitrogen--TAN). </t>
    </r>
    <r>
      <rPr>
        <i/>
        <u/>
        <sz val="11"/>
        <rFont val="Tahoma"/>
        <family val="2"/>
      </rPr>
      <t>The user must enter site-specific information</t>
    </r>
    <r>
      <rPr>
        <i/>
        <sz val="11"/>
        <rFont val="Tahoma"/>
        <family val="2"/>
      </rPr>
      <t xml:space="preserve"> </t>
    </r>
    <r>
      <rPr>
        <i/>
        <u/>
        <sz val="11"/>
        <rFont val="Tahoma"/>
        <family val="2"/>
      </rPr>
      <t xml:space="preserve">to calculate ammonia criteria that apply at that site. </t>
    </r>
    <r>
      <rPr>
        <i/>
        <sz val="11"/>
        <rFont val="Tahoma"/>
        <family val="2"/>
      </rPr>
      <t xml:space="preserve">The example here is based on a temperature of 20˚C, pH of 7, salinity of 10 and pressure of 1. </t>
    </r>
  </si>
  <si>
    <r>
      <t>Contact: Aron Borok</t>
    </r>
    <r>
      <rPr>
        <sz val="11"/>
        <rFont val="Arial"/>
        <family val="2"/>
      </rPr>
      <t>, DEQ 503-229-5050</t>
    </r>
  </si>
  <si>
    <t>borok.aron@deq.state.or.us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</si>
</sst>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1" formatCode="0.0_)"/>
    <numFmt numFmtId="172" formatCode="0.000_)"/>
    <numFmt numFmtId="173" formatCode="0.000%"/>
    <numFmt numFmtId="174" formatCode="0.00_)"/>
  </numFmts>
  <fonts count="24" x14ac:knownFonts="1">
    <font>
      <sz val="10"/>
      <name val="Times New Roman"/>
    </font>
    <font>
      <sz val="11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indexed="12"/>
      <name val="Courier"/>
      <family val="3"/>
    </font>
    <font>
      <b/>
      <sz val="14"/>
      <name val="Tahoma"/>
      <family val="2"/>
    </font>
    <font>
      <sz val="10"/>
      <name val="Arial"/>
      <family val="2"/>
    </font>
    <font>
      <sz val="16"/>
      <name val="Arial Black"/>
      <family val="2"/>
    </font>
    <font>
      <i/>
      <sz val="11"/>
      <name val="Tahoma"/>
      <family val="2"/>
    </font>
    <font>
      <i/>
      <vertAlign val="subscript"/>
      <sz val="11"/>
      <name val="Tahoma"/>
      <family val="2"/>
    </font>
    <font>
      <b/>
      <sz val="14"/>
      <color indexed="5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u/>
      <sz val="11"/>
      <name val="Tahoma"/>
      <family val="2"/>
    </font>
    <font>
      <sz val="18"/>
      <name val="Arial Black"/>
      <family val="2"/>
    </font>
    <font>
      <sz val="12"/>
      <name val="Tahoma"/>
      <family val="2"/>
    </font>
    <font>
      <u/>
      <sz val="10"/>
      <color indexed="12"/>
      <name val="Tahoma"/>
      <family val="2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b/>
      <sz val="10"/>
      <color rgb="FF339966"/>
      <name val="Arial"/>
      <family val="2"/>
    </font>
    <font>
      <b/>
      <sz val="14"/>
      <color rgb="FF33996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DFF5D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 applyProtection="1">
      <alignment horizontal="left" wrapText="1"/>
    </xf>
    <xf numFmtId="0" fontId="5" fillId="0" borderId="0" xfId="0" applyFont="1" applyAlignment="1">
      <alignment wrapText="1"/>
    </xf>
    <xf numFmtId="0" fontId="8" fillId="0" borderId="0" xfId="0" applyFont="1"/>
    <xf numFmtId="0" fontId="1" fillId="0" borderId="0" xfId="0" applyFont="1"/>
    <xf numFmtId="0" fontId="2" fillId="0" borderId="0" xfId="0" applyFont="1"/>
    <xf numFmtId="0" fontId="10" fillId="0" borderId="0" xfId="0" applyFont="1"/>
    <xf numFmtId="172" fontId="9" fillId="2" borderId="1" xfId="0" applyNumberFormat="1" applyFont="1" applyFill="1" applyBorder="1" applyProtection="1"/>
    <xf numFmtId="173" fontId="9" fillId="2" borderId="1" xfId="0" applyNumberFormat="1" applyFont="1" applyFill="1" applyBorder="1" applyProtection="1"/>
    <xf numFmtId="0" fontId="9" fillId="2" borderId="1" xfId="0" applyFont="1" applyFill="1" applyBorder="1" applyProtection="1"/>
    <xf numFmtId="174" fontId="9" fillId="2" borderId="1" xfId="0" applyNumberFormat="1" applyFont="1" applyFill="1" applyBorder="1" applyProtection="1"/>
    <xf numFmtId="174" fontId="9" fillId="2" borderId="2" xfId="0" applyNumberFormat="1" applyFont="1" applyFill="1" applyBorder="1" applyProtection="1"/>
    <xf numFmtId="172" fontId="9" fillId="2" borderId="3" xfId="0" applyNumberFormat="1" applyFont="1" applyFill="1" applyBorder="1" applyProtection="1"/>
    <xf numFmtId="173" fontId="9" fillId="2" borderId="3" xfId="0" applyNumberFormat="1" applyFont="1" applyFill="1" applyBorder="1" applyProtection="1"/>
    <xf numFmtId="0" fontId="9" fillId="2" borderId="3" xfId="0" applyFont="1" applyFill="1" applyBorder="1" applyProtection="1"/>
    <xf numFmtId="174" fontId="9" fillId="2" borderId="3" xfId="0" applyNumberFormat="1" applyFont="1" applyFill="1" applyBorder="1" applyProtection="1"/>
    <xf numFmtId="174" fontId="9" fillId="2" borderId="4" xfId="0" applyNumberFormat="1" applyFont="1" applyFill="1" applyBorder="1" applyProtection="1"/>
    <xf numFmtId="0" fontId="20" fillId="3" borderId="5" xfId="0" applyFont="1" applyFill="1" applyBorder="1" applyAlignment="1" applyProtection="1">
      <alignment horizontal="center" wrapText="1"/>
    </xf>
    <xf numFmtId="0" fontId="20" fillId="3" borderId="6" xfId="0" applyFont="1" applyFill="1" applyBorder="1" applyAlignment="1" applyProtection="1">
      <alignment horizontal="center" wrapText="1"/>
    </xf>
    <xf numFmtId="0" fontId="20" fillId="3" borderId="7" xfId="0" applyFont="1" applyFill="1" applyBorder="1" applyAlignment="1" applyProtection="1">
      <alignment horizontal="center" wrapText="1"/>
    </xf>
    <xf numFmtId="0" fontId="20" fillId="3" borderId="7" xfId="0" applyFont="1" applyFill="1" applyBorder="1" applyAlignment="1" applyProtection="1">
      <alignment horizontal="left" wrapText="1"/>
    </xf>
    <xf numFmtId="0" fontId="20" fillId="3" borderId="8" xfId="0" applyFont="1" applyFill="1" applyBorder="1" applyAlignment="1">
      <alignment horizontal="center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10" xfId="0" applyFont="1" applyFill="1" applyBorder="1"/>
    <xf numFmtId="0" fontId="20" fillId="3" borderId="10" xfId="0" quotePrefix="1" applyFont="1" applyFill="1" applyBorder="1"/>
    <xf numFmtId="0" fontId="20" fillId="3" borderId="11" xfId="0" applyFont="1" applyFill="1" applyBorder="1" applyAlignment="1">
      <alignment horizontal="center"/>
    </xf>
    <xf numFmtId="0" fontId="20" fillId="3" borderId="12" xfId="0" applyFont="1" applyFill="1" applyBorder="1" applyAlignment="1">
      <alignment horizontal="center"/>
    </xf>
    <xf numFmtId="0" fontId="20" fillId="3" borderId="12" xfId="0" applyFont="1" applyFill="1" applyBorder="1"/>
    <xf numFmtId="0" fontId="20" fillId="3" borderId="12" xfId="0" quotePrefix="1" applyFont="1" applyFill="1" applyBorder="1"/>
    <xf numFmtId="0" fontId="20" fillId="3" borderId="13" xfId="0" applyFont="1" applyFill="1" applyBorder="1"/>
    <xf numFmtId="0" fontId="20" fillId="3" borderId="14" xfId="0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174" fontId="21" fillId="4" borderId="16" xfId="0" applyNumberFormat="1" applyFont="1" applyFill="1" applyBorder="1" applyProtection="1"/>
    <xf numFmtId="174" fontId="21" fillId="4" borderId="1" xfId="0" applyNumberFormat="1" applyFont="1" applyFill="1" applyBorder="1" applyProtection="1"/>
    <xf numFmtId="174" fontId="21" fillId="4" borderId="17" xfId="0" applyNumberFormat="1" applyFont="1" applyFill="1" applyBorder="1" applyProtection="1"/>
    <xf numFmtId="174" fontId="21" fillId="4" borderId="3" xfId="0" applyNumberFormat="1" applyFont="1" applyFill="1" applyBorder="1" applyProtection="1"/>
    <xf numFmtId="171" fontId="22" fillId="2" borderId="1" xfId="0" applyNumberFormat="1" applyFont="1" applyFill="1" applyBorder="1" applyAlignment="1" applyProtection="1">
      <alignment horizontal="center"/>
      <protection locked="0"/>
    </xf>
    <xf numFmtId="171" fontId="22" fillId="2" borderId="16" xfId="0" applyNumberFormat="1" applyFont="1" applyFill="1" applyBorder="1" applyAlignment="1" applyProtection="1">
      <alignment horizontal="center"/>
      <protection locked="0"/>
    </xf>
    <xf numFmtId="171" fontId="22" fillId="2" borderId="3" xfId="0" applyNumberFormat="1" applyFont="1" applyFill="1" applyBorder="1" applyAlignment="1" applyProtection="1">
      <alignment horizontal="center"/>
      <protection locked="0"/>
    </xf>
    <xf numFmtId="171" fontId="22" fillId="2" borderId="17" xfId="0" applyNumberFormat="1" applyFont="1" applyFill="1" applyBorder="1" applyAlignment="1" applyProtection="1">
      <alignment horizontal="center"/>
      <protection locked="0"/>
    </xf>
    <xf numFmtId="0" fontId="23" fillId="0" borderId="0" xfId="0" applyFont="1"/>
    <xf numFmtId="0" fontId="20" fillId="3" borderId="7" xfId="0" applyFont="1" applyFill="1" applyBorder="1" applyAlignment="1" applyProtection="1">
      <alignment horizontal="center" wrapText="1"/>
    </xf>
    <xf numFmtId="0" fontId="17" fillId="0" borderId="0" xfId="0" applyFont="1"/>
    <xf numFmtId="0" fontId="20" fillId="3" borderId="18" xfId="0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/>
    </xf>
    <xf numFmtId="0" fontId="19" fillId="0" borderId="0" xfId="1" applyFont="1" applyAlignment="1" applyProtection="1"/>
    <xf numFmtId="0" fontId="20" fillId="3" borderId="7" xfId="0" applyFont="1" applyFill="1" applyBorder="1" applyAlignment="1" applyProtection="1">
      <alignment horizontal="center" wrapText="1"/>
    </xf>
    <xf numFmtId="0" fontId="20" fillId="3" borderId="20" xfId="0" applyFont="1" applyFill="1" applyBorder="1" applyAlignment="1" applyProtection="1">
      <alignment horizontal="center" wrapText="1"/>
    </xf>
    <xf numFmtId="0" fontId="20" fillId="3" borderId="6" xfId="0" applyFont="1" applyFill="1" applyBorder="1" applyAlignment="1" applyProtection="1">
      <alignment horizontal="center" wrapText="1"/>
    </xf>
    <xf numFmtId="0" fontId="20" fillId="3" borderId="21" xfId="0" applyFont="1" applyFill="1" applyBorder="1" applyAlignment="1" applyProtection="1">
      <alignment horizontal="center" wrapText="1"/>
    </xf>
    <xf numFmtId="0" fontId="5" fillId="0" borderId="0" xfId="0" applyFont="1" applyAlignment="1">
      <alignment wrapText="1"/>
    </xf>
    <xf numFmtId="14" fontId="18" fillId="0" borderId="0" xfId="0" applyNumberFormat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EAEAEA"/>
      <rgbColor rgb="00DDDDDD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152400</xdr:rowOff>
    </xdr:from>
    <xdr:to>
      <xdr:col>1</xdr:col>
      <xdr:colOff>200025</xdr:colOff>
      <xdr:row>4</xdr:row>
      <xdr:rowOff>123825</xdr:rowOff>
    </xdr:to>
    <xdr:pic>
      <xdr:nvPicPr>
        <xdr:cNvPr id="2064" name="Picture 1" descr="DEQ logo color.tif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2400"/>
          <a:ext cx="4667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rok.aron@deq.state.or.u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55"/>
  <sheetViews>
    <sheetView showGridLines="0" tabSelected="1" workbookViewId="0">
      <selection activeCell="K9" sqref="K9"/>
    </sheetView>
  </sheetViews>
  <sheetFormatPr defaultRowHeight="12.75" x14ac:dyDescent="0.2"/>
  <cols>
    <col min="1" max="1" width="11.33203125" style="1" bestFit="1" customWidth="1"/>
    <col min="2" max="2" width="10.1640625" style="1" bestFit="1" customWidth="1"/>
    <col min="3" max="3" width="11.33203125" style="1" bestFit="1" customWidth="1"/>
    <col min="4" max="4" width="11.1640625" style="1" customWidth="1"/>
    <col min="5" max="5" width="23.1640625" style="1" customWidth="1"/>
    <col min="6" max="6" width="13.1640625" style="1" customWidth="1"/>
    <col min="7" max="7" width="16" style="1" customWidth="1"/>
    <col min="8" max="8" width="10.5" style="1" customWidth="1"/>
    <col min="9" max="11" width="9.33203125" style="1"/>
    <col min="12" max="12" width="16.6640625" style="1" bestFit="1" customWidth="1"/>
    <col min="13" max="13" width="15.5" style="1" bestFit="1" customWidth="1"/>
    <col min="14" max="16384" width="9.33203125" style="1"/>
  </cols>
  <sheetData>
    <row r="2" spans="1:21" ht="22.5" customHeight="1" x14ac:dyDescent="0.2"/>
    <row r="3" spans="1:21" ht="27" x14ac:dyDescent="0.5">
      <c r="B3" s="5"/>
      <c r="C3" s="45" t="s">
        <v>19</v>
      </c>
      <c r="J3" s="54">
        <v>41534</v>
      </c>
      <c r="K3" s="54"/>
    </row>
    <row r="4" spans="1:21" ht="24.75" x14ac:dyDescent="0.5">
      <c r="A4" s="8"/>
      <c r="B4" s="5"/>
    </row>
    <row r="5" spans="1:21" ht="24.75" x14ac:dyDescent="0.5">
      <c r="A5" s="8"/>
      <c r="B5" s="5"/>
    </row>
    <row r="6" spans="1:21" ht="16.5" customHeight="1" x14ac:dyDescent="0.5">
      <c r="A6" s="8"/>
      <c r="B6" s="5"/>
    </row>
    <row r="7" spans="1:21" ht="15" customHeight="1" x14ac:dyDescent="0.25">
      <c r="A7" s="7" t="s">
        <v>20</v>
      </c>
      <c r="B7" s="5"/>
      <c r="C7" s="6" t="s">
        <v>21</v>
      </c>
    </row>
    <row r="8" spans="1:21" ht="15" customHeight="1" x14ac:dyDescent="0.25">
      <c r="A8" s="7" t="s">
        <v>24</v>
      </c>
      <c r="B8" s="5"/>
      <c r="F8" s="48" t="s">
        <v>25</v>
      </c>
    </row>
    <row r="9" spans="1:21" ht="13.5" thickBot="1" x14ac:dyDescent="0.25">
      <c r="B9" s="2"/>
    </row>
    <row r="10" spans="1:21" s="4" customFormat="1" x14ac:dyDescent="0.2">
      <c r="A10" s="19" t="s">
        <v>0</v>
      </c>
      <c r="B10" s="20" t="s">
        <v>1</v>
      </c>
      <c r="C10" s="21" t="s">
        <v>6</v>
      </c>
      <c r="D10" s="21" t="s">
        <v>7</v>
      </c>
      <c r="E10" s="22" t="s">
        <v>8</v>
      </c>
      <c r="F10" s="44" t="s">
        <v>9</v>
      </c>
      <c r="G10" s="44" t="s">
        <v>10</v>
      </c>
      <c r="H10" s="49" t="s">
        <v>2</v>
      </c>
      <c r="I10" s="49"/>
      <c r="J10" s="49" t="s">
        <v>11</v>
      </c>
      <c r="K10" s="50"/>
      <c r="L10" s="51" t="s">
        <v>12</v>
      </c>
      <c r="M10" s="52"/>
      <c r="N10" s="3"/>
    </row>
    <row r="11" spans="1:21" ht="13.5" thickBot="1" x14ac:dyDescent="0.25">
      <c r="A11" s="23" t="s">
        <v>13</v>
      </c>
      <c r="B11" s="24" t="s">
        <v>14</v>
      </c>
      <c r="C11" s="25" t="s">
        <v>15</v>
      </c>
      <c r="D11" s="25" t="s">
        <v>16</v>
      </c>
      <c r="E11" s="26" t="s">
        <v>17</v>
      </c>
      <c r="F11" s="27" t="s">
        <v>18</v>
      </c>
      <c r="G11" s="26"/>
      <c r="H11" s="25" t="s">
        <v>3</v>
      </c>
      <c r="I11" s="25" t="s">
        <v>4</v>
      </c>
      <c r="J11" s="25" t="s">
        <v>3</v>
      </c>
      <c r="K11" s="47" t="s">
        <v>4</v>
      </c>
      <c r="L11" s="24" t="s">
        <v>3</v>
      </c>
      <c r="M11" s="46" t="s">
        <v>4</v>
      </c>
    </row>
    <row r="12" spans="1:21" ht="13.5" thickBot="1" x14ac:dyDescent="0.25">
      <c r="A12" s="28"/>
      <c r="B12" s="29"/>
      <c r="C12" s="29"/>
      <c r="D12" s="29"/>
      <c r="E12" s="30"/>
      <c r="F12" s="31"/>
      <c r="G12" s="30"/>
      <c r="H12" s="30"/>
      <c r="I12" s="30"/>
      <c r="J12" s="30"/>
      <c r="K12" s="32"/>
      <c r="L12" s="33" t="s">
        <v>5</v>
      </c>
      <c r="M12" s="34" t="s">
        <v>5</v>
      </c>
    </row>
    <row r="13" spans="1:21" x14ac:dyDescent="0.2">
      <c r="A13" s="39">
        <v>20</v>
      </c>
      <c r="B13" s="40">
        <v>7</v>
      </c>
      <c r="C13" s="39">
        <v>10</v>
      </c>
      <c r="D13" s="39">
        <v>1</v>
      </c>
      <c r="E13" s="9">
        <f t="shared" ref="E13:E43" si="0">(19.9273*C13/(1000-1.005109*C13))</f>
        <v>0.20129624669216517</v>
      </c>
      <c r="F13" s="9">
        <f t="shared" ref="F13:F43" si="1">IF(E13&gt;0.85,#VALUE!,9.245+0.116*E13)</f>
        <v>9.2683503646162908</v>
      </c>
      <c r="G13" s="10">
        <f t="shared" ref="G13:G43" si="2">1/(1+10^(F13+0.0324*(298-A13-273)+0.0415*D13/(A13+273)-B13))</f>
        <v>3.6974239530946557E-3</v>
      </c>
      <c r="H13" s="11">
        <v>0.23300000000000001</v>
      </c>
      <c r="I13" s="11">
        <v>3.5000000000000003E-2</v>
      </c>
      <c r="J13" s="12">
        <f>H13/G13</f>
        <v>63.016847122706757</v>
      </c>
      <c r="K13" s="13">
        <f>I13/G13</f>
        <v>9.4660499969731191</v>
      </c>
      <c r="L13" s="35">
        <f t="shared" ref="L13:L43" si="3">J13*0.822</f>
        <v>51.799848334864954</v>
      </c>
      <c r="M13" s="36">
        <f t="shared" ref="M13:M43" si="4">K13*0.822</f>
        <v>7.7810930975119037</v>
      </c>
    </row>
    <row r="14" spans="1:21" x14ac:dyDescent="0.2">
      <c r="A14" s="41"/>
      <c r="B14" s="42"/>
      <c r="C14" s="41"/>
      <c r="D14" s="41"/>
      <c r="E14" s="14">
        <f t="shared" si="0"/>
        <v>0</v>
      </c>
      <c r="F14" s="14">
        <f t="shared" si="1"/>
        <v>9.2449999999999992</v>
      </c>
      <c r="G14" s="15">
        <f t="shared" si="2"/>
        <v>8.8104887293038951E-11</v>
      </c>
      <c r="H14" s="16">
        <v>0.23300000000000001</v>
      </c>
      <c r="I14" s="16">
        <v>3.5000000000000003E-2</v>
      </c>
      <c r="J14" s="17">
        <f t="shared" ref="J14:J43" si="5">H14/$G14</f>
        <v>2644575200.7494941</v>
      </c>
      <c r="K14" s="18">
        <f t="shared" ref="K14:K43" si="6">I14/$G14</f>
        <v>397253785.52031022</v>
      </c>
      <c r="L14" s="37">
        <f t="shared" si="3"/>
        <v>2173840815.0160842</v>
      </c>
      <c r="M14" s="38">
        <f t="shared" si="4"/>
        <v>326542611.69769496</v>
      </c>
    </row>
    <row r="15" spans="1:21" x14ac:dyDescent="0.2">
      <c r="A15" s="41"/>
      <c r="B15" s="42"/>
      <c r="C15" s="41"/>
      <c r="D15" s="41"/>
      <c r="E15" s="14">
        <f t="shared" si="0"/>
        <v>0</v>
      </c>
      <c r="F15" s="14">
        <f t="shared" si="1"/>
        <v>9.2449999999999992</v>
      </c>
      <c r="G15" s="15">
        <f t="shared" si="2"/>
        <v>8.8104887293038951E-11</v>
      </c>
      <c r="H15" s="16">
        <v>0.23300000000000001</v>
      </c>
      <c r="I15" s="16">
        <v>3.5000000000000003E-2</v>
      </c>
      <c r="J15" s="17">
        <f t="shared" si="5"/>
        <v>2644575200.7494941</v>
      </c>
      <c r="K15" s="18">
        <f t="shared" si="6"/>
        <v>397253785.52031022</v>
      </c>
      <c r="L15" s="37">
        <f t="shared" si="3"/>
        <v>2173840815.0160842</v>
      </c>
      <c r="M15" s="38">
        <f t="shared" si="4"/>
        <v>326542611.69769496</v>
      </c>
    </row>
    <row r="16" spans="1:21" x14ac:dyDescent="0.2">
      <c r="A16" s="41"/>
      <c r="B16" s="42"/>
      <c r="C16" s="41"/>
      <c r="D16" s="41"/>
      <c r="E16" s="14">
        <f t="shared" si="0"/>
        <v>0</v>
      </c>
      <c r="F16" s="14">
        <f t="shared" si="1"/>
        <v>9.2449999999999992</v>
      </c>
      <c r="G16" s="15">
        <f t="shared" si="2"/>
        <v>8.8104887293038951E-11</v>
      </c>
      <c r="H16" s="16">
        <v>0.23300000000000001</v>
      </c>
      <c r="I16" s="16">
        <v>3.5000000000000003E-2</v>
      </c>
      <c r="J16" s="17">
        <f t="shared" si="5"/>
        <v>2644575200.7494941</v>
      </c>
      <c r="K16" s="18">
        <f t="shared" si="6"/>
        <v>397253785.52031022</v>
      </c>
      <c r="L16" s="37">
        <f t="shared" si="3"/>
        <v>2173840815.0160842</v>
      </c>
      <c r="M16" s="38">
        <f t="shared" si="4"/>
        <v>326542611.69769496</v>
      </c>
      <c r="O16" s="53" t="s">
        <v>23</v>
      </c>
      <c r="P16" s="53"/>
      <c r="Q16" s="53"/>
      <c r="R16" s="53"/>
      <c r="S16" s="53"/>
      <c r="T16" s="53"/>
      <c r="U16" s="53"/>
    </row>
    <row r="17" spans="1:21" x14ac:dyDescent="0.2">
      <c r="A17" s="41"/>
      <c r="B17" s="42"/>
      <c r="C17" s="41"/>
      <c r="D17" s="41"/>
      <c r="E17" s="14">
        <f t="shared" si="0"/>
        <v>0</v>
      </c>
      <c r="F17" s="14">
        <f t="shared" si="1"/>
        <v>9.2449999999999992</v>
      </c>
      <c r="G17" s="15">
        <f t="shared" si="2"/>
        <v>8.8104887293038951E-11</v>
      </c>
      <c r="H17" s="16">
        <v>0.23300000000000001</v>
      </c>
      <c r="I17" s="16">
        <v>3.5000000000000003E-2</v>
      </c>
      <c r="J17" s="17">
        <f t="shared" si="5"/>
        <v>2644575200.7494941</v>
      </c>
      <c r="K17" s="18">
        <f t="shared" si="6"/>
        <v>397253785.52031022</v>
      </c>
      <c r="L17" s="37">
        <f t="shared" si="3"/>
        <v>2173840815.0160842</v>
      </c>
      <c r="M17" s="38">
        <f t="shared" si="4"/>
        <v>326542611.69769496</v>
      </c>
      <c r="O17" s="53"/>
      <c r="P17" s="53"/>
      <c r="Q17" s="53"/>
      <c r="R17" s="53"/>
      <c r="S17" s="53"/>
      <c r="T17" s="53"/>
      <c r="U17" s="53"/>
    </row>
    <row r="18" spans="1:21" x14ac:dyDescent="0.2">
      <c r="A18" s="41"/>
      <c r="B18" s="42"/>
      <c r="C18" s="41"/>
      <c r="D18" s="41"/>
      <c r="E18" s="14">
        <f t="shared" si="0"/>
        <v>0</v>
      </c>
      <c r="F18" s="14">
        <f t="shared" si="1"/>
        <v>9.2449999999999992</v>
      </c>
      <c r="G18" s="15">
        <f t="shared" si="2"/>
        <v>8.8104887293038951E-11</v>
      </c>
      <c r="H18" s="16">
        <v>0.23300000000000001</v>
      </c>
      <c r="I18" s="16">
        <v>3.5000000000000003E-2</v>
      </c>
      <c r="J18" s="17">
        <f t="shared" si="5"/>
        <v>2644575200.7494941</v>
      </c>
      <c r="K18" s="18">
        <f t="shared" si="6"/>
        <v>397253785.52031022</v>
      </c>
      <c r="L18" s="37">
        <f t="shared" si="3"/>
        <v>2173840815.0160842</v>
      </c>
      <c r="M18" s="38">
        <f t="shared" si="4"/>
        <v>326542611.69769496</v>
      </c>
      <c r="O18" s="53"/>
      <c r="P18" s="53"/>
      <c r="Q18" s="53"/>
      <c r="R18" s="53"/>
      <c r="S18" s="53"/>
      <c r="T18" s="53"/>
      <c r="U18" s="53"/>
    </row>
    <row r="19" spans="1:21" x14ac:dyDescent="0.2">
      <c r="A19" s="41"/>
      <c r="B19" s="42"/>
      <c r="C19" s="41"/>
      <c r="D19" s="41"/>
      <c r="E19" s="14">
        <f t="shared" si="0"/>
        <v>0</v>
      </c>
      <c r="F19" s="14">
        <f t="shared" si="1"/>
        <v>9.2449999999999992</v>
      </c>
      <c r="G19" s="15">
        <f t="shared" si="2"/>
        <v>8.8104887293038951E-11</v>
      </c>
      <c r="H19" s="16">
        <v>0.23300000000000001</v>
      </c>
      <c r="I19" s="16">
        <v>3.5000000000000003E-2</v>
      </c>
      <c r="J19" s="17">
        <f t="shared" si="5"/>
        <v>2644575200.7494941</v>
      </c>
      <c r="K19" s="18">
        <f t="shared" si="6"/>
        <v>397253785.52031022</v>
      </c>
      <c r="L19" s="37">
        <f t="shared" si="3"/>
        <v>2173840815.0160842</v>
      </c>
      <c r="M19" s="38">
        <f t="shared" si="4"/>
        <v>326542611.69769496</v>
      </c>
      <c r="O19" s="53"/>
      <c r="P19" s="53"/>
      <c r="Q19" s="53"/>
      <c r="R19" s="53"/>
      <c r="S19" s="53"/>
      <c r="T19" s="53"/>
      <c r="U19" s="53"/>
    </row>
    <row r="20" spans="1:21" x14ac:dyDescent="0.2">
      <c r="A20" s="41"/>
      <c r="B20" s="42"/>
      <c r="C20" s="41"/>
      <c r="D20" s="41"/>
      <c r="E20" s="14">
        <f t="shared" si="0"/>
        <v>0</v>
      </c>
      <c r="F20" s="14">
        <f t="shared" si="1"/>
        <v>9.2449999999999992</v>
      </c>
      <c r="G20" s="15">
        <f t="shared" si="2"/>
        <v>8.8104887293038951E-11</v>
      </c>
      <c r="H20" s="16">
        <v>0.23300000000000001</v>
      </c>
      <c r="I20" s="16">
        <v>3.5000000000000003E-2</v>
      </c>
      <c r="J20" s="17">
        <f t="shared" si="5"/>
        <v>2644575200.7494941</v>
      </c>
      <c r="K20" s="18">
        <f t="shared" si="6"/>
        <v>397253785.52031022</v>
      </c>
      <c r="L20" s="37">
        <f t="shared" si="3"/>
        <v>2173840815.0160842</v>
      </c>
      <c r="M20" s="38">
        <f t="shared" si="4"/>
        <v>326542611.69769496</v>
      </c>
      <c r="O20" s="53"/>
      <c r="P20" s="53"/>
      <c r="Q20" s="53"/>
      <c r="R20" s="53"/>
      <c r="S20" s="53"/>
      <c r="T20" s="53"/>
      <c r="U20" s="53"/>
    </row>
    <row r="21" spans="1:21" x14ac:dyDescent="0.2">
      <c r="A21" s="41"/>
      <c r="B21" s="42"/>
      <c r="C21" s="41"/>
      <c r="D21" s="41"/>
      <c r="E21" s="14">
        <f t="shared" si="0"/>
        <v>0</v>
      </c>
      <c r="F21" s="14">
        <f t="shared" si="1"/>
        <v>9.2449999999999992</v>
      </c>
      <c r="G21" s="15">
        <f t="shared" si="2"/>
        <v>8.8104887293038951E-11</v>
      </c>
      <c r="H21" s="16">
        <v>0.23300000000000001</v>
      </c>
      <c r="I21" s="16">
        <v>3.5000000000000003E-2</v>
      </c>
      <c r="J21" s="17">
        <f t="shared" si="5"/>
        <v>2644575200.7494941</v>
      </c>
      <c r="K21" s="18">
        <f t="shared" si="6"/>
        <v>397253785.52031022</v>
      </c>
      <c r="L21" s="37">
        <f t="shared" si="3"/>
        <v>2173840815.0160842</v>
      </c>
      <c r="M21" s="38">
        <f t="shared" si="4"/>
        <v>326542611.69769496</v>
      </c>
      <c r="O21" s="53"/>
      <c r="P21" s="53"/>
      <c r="Q21" s="53"/>
      <c r="R21" s="53"/>
      <c r="S21" s="53"/>
      <c r="T21" s="53"/>
      <c r="U21" s="53"/>
    </row>
    <row r="22" spans="1:21" x14ac:dyDescent="0.2">
      <c r="A22" s="41"/>
      <c r="B22" s="42"/>
      <c r="C22" s="41"/>
      <c r="D22" s="41"/>
      <c r="E22" s="14">
        <f t="shared" si="0"/>
        <v>0</v>
      </c>
      <c r="F22" s="14">
        <f t="shared" si="1"/>
        <v>9.2449999999999992</v>
      </c>
      <c r="G22" s="15">
        <f t="shared" si="2"/>
        <v>8.8104887293038951E-11</v>
      </c>
      <c r="H22" s="16">
        <v>0.23300000000000001</v>
      </c>
      <c r="I22" s="16">
        <v>3.5000000000000003E-2</v>
      </c>
      <c r="J22" s="17">
        <f t="shared" si="5"/>
        <v>2644575200.7494941</v>
      </c>
      <c r="K22" s="18">
        <f t="shared" si="6"/>
        <v>397253785.52031022</v>
      </c>
      <c r="L22" s="37">
        <f t="shared" si="3"/>
        <v>2173840815.0160842</v>
      </c>
      <c r="M22" s="38">
        <f t="shared" si="4"/>
        <v>326542611.69769496</v>
      </c>
      <c r="O22" s="53"/>
      <c r="P22" s="53"/>
      <c r="Q22" s="53"/>
      <c r="R22" s="53"/>
      <c r="S22" s="53"/>
      <c r="T22" s="53"/>
      <c r="U22" s="53"/>
    </row>
    <row r="23" spans="1:21" x14ac:dyDescent="0.2">
      <c r="A23" s="41"/>
      <c r="B23" s="42"/>
      <c r="C23" s="41"/>
      <c r="D23" s="41"/>
      <c r="E23" s="14">
        <f t="shared" si="0"/>
        <v>0</v>
      </c>
      <c r="F23" s="14">
        <f t="shared" si="1"/>
        <v>9.2449999999999992</v>
      </c>
      <c r="G23" s="15">
        <f t="shared" si="2"/>
        <v>8.8104887293038951E-11</v>
      </c>
      <c r="H23" s="16">
        <v>0.23300000000000001</v>
      </c>
      <c r="I23" s="16">
        <v>3.5000000000000003E-2</v>
      </c>
      <c r="J23" s="17">
        <f t="shared" si="5"/>
        <v>2644575200.7494941</v>
      </c>
      <c r="K23" s="18">
        <f t="shared" si="6"/>
        <v>397253785.52031022</v>
      </c>
      <c r="L23" s="37">
        <f t="shared" si="3"/>
        <v>2173840815.0160842</v>
      </c>
      <c r="M23" s="38">
        <f t="shared" si="4"/>
        <v>326542611.69769496</v>
      </c>
      <c r="O23" s="53"/>
      <c r="P23" s="53"/>
      <c r="Q23" s="53"/>
      <c r="R23" s="53"/>
      <c r="S23" s="53"/>
      <c r="T23" s="53"/>
      <c r="U23" s="53"/>
    </row>
    <row r="24" spans="1:21" x14ac:dyDescent="0.2">
      <c r="A24" s="41"/>
      <c r="B24" s="42"/>
      <c r="C24" s="41"/>
      <c r="D24" s="41"/>
      <c r="E24" s="14">
        <f t="shared" si="0"/>
        <v>0</v>
      </c>
      <c r="F24" s="14">
        <f t="shared" si="1"/>
        <v>9.2449999999999992</v>
      </c>
      <c r="G24" s="15">
        <f t="shared" si="2"/>
        <v>8.8104887293038951E-11</v>
      </c>
      <c r="H24" s="16">
        <v>0.23300000000000001</v>
      </c>
      <c r="I24" s="16">
        <v>3.5000000000000003E-2</v>
      </c>
      <c r="J24" s="17">
        <f t="shared" si="5"/>
        <v>2644575200.7494941</v>
      </c>
      <c r="K24" s="18">
        <f t="shared" si="6"/>
        <v>397253785.52031022</v>
      </c>
      <c r="L24" s="37">
        <f t="shared" si="3"/>
        <v>2173840815.0160842</v>
      </c>
      <c r="M24" s="38">
        <f t="shared" si="4"/>
        <v>326542611.69769496</v>
      </c>
      <c r="O24" s="53"/>
      <c r="P24" s="53"/>
      <c r="Q24" s="53"/>
      <c r="R24" s="53"/>
      <c r="S24" s="53"/>
      <c r="T24" s="53"/>
      <c r="U24" s="53"/>
    </row>
    <row r="25" spans="1:21" x14ac:dyDescent="0.2">
      <c r="A25" s="41"/>
      <c r="B25" s="42"/>
      <c r="C25" s="41"/>
      <c r="D25" s="41"/>
      <c r="E25" s="14">
        <f t="shared" si="0"/>
        <v>0</v>
      </c>
      <c r="F25" s="14">
        <f t="shared" si="1"/>
        <v>9.2449999999999992</v>
      </c>
      <c r="G25" s="15">
        <f t="shared" si="2"/>
        <v>8.8104887293038951E-11</v>
      </c>
      <c r="H25" s="16">
        <v>0.23300000000000001</v>
      </c>
      <c r="I25" s="16">
        <v>3.5000000000000003E-2</v>
      </c>
      <c r="J25" s="17">
        <f t="shared" si="5"/>
        <v>2644575200.7494941</v>
      </c>
      <c r="K25" s="18">
        <f t="shared" si="6"/>
        <v>397253785.52031022</v>
      </c>
      <c r="L25" s="37">
        <f t="shared" si="3"/>
        <v>2173840815.0160842</v>
      </c>
      <c r="M25" s="38">
        <f t="shared" si="4"/>
        <v>326542611.69769496</v>
      </c>
      <c r="O25" s="53"/>
      <c r="P25" s="53"/>
      <c r="Q25" s="53"/>
      <c r="R25" s="53"/>
      <c r="S25" s="53"/>
      <c r="T25" s="53"/>
      <c r="U25" s="53"/>
    </row>
    <row r="26" spans="1:21" x14ac:dyDescent="0.2">
      <c r="A26" s="41"/>
      <c r="B26" s="42"/>
      <c r="C26" s="41"/>
      <c r="D26" s="41"/>
      <c r="E26" s="14">
        <f t="shared" si="0"/>
        <v>0</v>
      </c>
      <c r="F26" s="14">
        <f t="shared" si="1"/>
        <v>9.2449999999999992</v>
      </c>
      <c r="G26" s="15">
        <f t="shared" si="2"/>
        <v>8.8104887293038951E-11</v>
      </c>
      <c r="H26" s="16">
        <v>0.23300000000000001</v>
      </c>
      <c r="I26" s="16">
        <v>3.5000000000000003E-2</v>
      </c>
      <c r="J26" s="17">
        <f t="shared" si="5"/>
        <v>2644575200.7494941</v>
      </c>
      <c r="K26" s="18">
        <f t="shared" si="6"/>
        <v>397253785.52031022</v>
      </c>
      <c r="L26" s="37">
        <f t="shared" si="3"/>
        <v>2173840815.0160842</v>
      </c>
      <c r="M26" s="38">
        <f t="shared" si="4"/>
        <v>326542611.69769496</v>
      </c>
      <c r="O26" s="53"/>
      <c r="P26" s="53"/>
      <c r="Q26" s="53"/>
      <c r="R26" s="53"/>
      <c r="S26" s="53"/>
      <c r="T26" s="53"/>
      <c r="U26" s="53"/>
    </row>
    <row r="27" spans="1:21" x14ac:dyDescent="0.2">
      <c r="A27" s="41"/>
      <c r="B27" s="42"/>
      <c r="C27" s="41"/>
      <c r="D27" s="41"/>
      <c r="E27" s="14">
        <f t="shared" si="0"/>
        <v>0</v>
      </c>
      <c r="F27" s="14">
        <f t="shared" si="1"/>
        <v>9.2449999999999992</v>
      </c>
      <c r="G27" s="15">
        <f t="shared" si="2"/>
        <v>8.8104887293038951E-11</v>
      </c>
      <c r="H27" s="16">
        <v>0.23300000000000001</v>
      </c>
      <c r="I27" s="16">
        <v>3.5000000000000003E-2</v>
      </c>
      <c r="J27" s="17">
        <f t="shared" si="5"/>
        <v>2644575200.7494941</v>
      </c>
      <c r="K27" s="18">
        <f t="shared" si="6"/>
        <v>397253785.52031022</v>
      </c>
      <c r="L27" s="37">
        <f t="shared" si="3"/>
        <v>2173840815.0160842</v>
      </c>
      <c r="M27" s="38">
        <f t="shared" si="4"/>
        <v>326542611.69769496</v>
      </c>
      <c r="O27" s="53"/>
      <c r="P27" s="53"/>
      <c r="Q27" s="53"/>
      <c r="R27" s="53"/>
      <c r="S27" s="53"/>
      <c r="T27" s="53"/>
      <c r="U27" s="53"/>
    </row>
    <row r="28" spans="1:21" x14ac:dyDescent="0.2">
      <c r="A28" s="41"/>
      <c r="B28" s="42"/>
      <c r="C28" s="41"/>
      <c r="D28" s="41"/>
      <c r="E28" s="14">
        <f t="shared" si="0"/>
        <v>0</v>
      </c>
      <c r="F28" s="14">
        <f t="shared" si="1"/>
        <v>9.2449999999999992</v>
      </c>
      <c r="G28" s="15">
        <f t="shared" si="2"/>
        <v>8.8104887293038951E-11</v>
      </c>
      <c r="H28" s="16">
        <v>0.23300000000000001</v>
      </c>
      <c r="I28" s="16">
        <v>3.5000000000000003E-2</v>
      </c>
      <c r="J28" s="17">
        <f t="shared" si="5"/>
        <v>2644575200.7494941</v>
      </c>
      <c r="K28" s="18">
        <f t="shared" si="6"/>
        <v>397253785.52031022</v>
      </c>
      <c r="L28" s="37">
        <f t="shared" si="3"/>
        <v>2173840815.0160842</v>
      </c>
      <c r="M28" s="38">
        <f t="shared" si="4"/>
        <v>326542611.69769496</v>
      </c>
      <c r="O28" s="53"/>
      <c r="P28" s="53"/>
      <c r="Q28" s="53"/>
      <c r="R28" s="53"/>
      <c r="S28" s="53"/>
      <c r="T28" s="53"/>
      <c r="U28" s="53"/>
    </row>
    <row r="29" spans="1:21" x14ac:dyDescent="0.2">
      <c r="A29" s="41"/>
      <c r="B29" s="42"/>
      <c r="C29" s="41"/>
      <c r="D29" s="41"/>
      <c r="E29" s="14">
        <f t="shared" si="0"/>
        <v>0</v>
      </c>
      <c r="F29" s="14">
        <f t="shared" si="1"/>
        <v>9.2449999999999992</v>
      </c>
      <c r="G29" s="15">
        <f t="shared" si="2"/>
        <v>8.8104887293038951E-11</v>
      </c>
      <c r="H29" s="16">
        <v>0.23300000000000001</v>
      </c>
      <c r="I29" s="16">
        <v>3.5000000000000003E-2</v>
      </c>
      <c r="J29" s="17">
        <f t="shared" si="5"/>
        <v>2644575200.7494941</v>
      </c>
      <c r="K29" s="18">
        <f t="shared" si="6"/>
        <v>397253785.52031022</v>
      </c>
      <c r="L29" s="37">
        <f t="shared" si="3"/>
        <v>2173840815.0160842</v>
      </c>
      <c r="M29" s="38">
        <f t="shared" si="4"/>
        <v>326542611.69769496</v>
      </c>
      <c r="O29" s="53"/>
      <c r="P29" s="53"/>
      <c r="Q29" s="53"/>
      <c r="R29" s="53"/>
      <c r="S29" s="53"/>
      <c r="T29" s="53"/>
      <c r="U29" s="53"/>
    </row>
    <row r="30" spans="1:21" x14ac:dyDescent="0.2">
      <c r="A30" s="41"/>
      <c r="B30" s="42"/>
      <c r="C30" s="41"/>
      <c r="D30" s="41"/>
      <c r="E30" s="14">
        <f t="shared" si="0"/>
        <v>0</v>
      </c>
      <c r="F30" s="14">
        <f t="shared" si="1"/>
        <v>9.2449999999999992</v>
      </c>
      <c r="G30" s="15">
        <f t="shared" si="2"/>
        <v>8.8104887293038951E-11</v>
      </c>
      <c r="H30" s="16">
        <v>0.23300000000000001</v>
      </c>
      <c r="I30" s="16">
        <v>3.5000000000000003E-2</v>
      </c>
      <c r="J30" s="17">
        <f t="shared" si="5"/>
        <v>2644575200.7494941</v>
      </c>
      <c r="K30" s="18">
        <f t="shared" si="6"/>
        <v>397253785.52031022</v>
      </c>
      <c r="L30" s="37">
        <f t="shared" si="3"/>
        <v>2173840815.0160842</v>
      </c>
      <c r="M30" s="38">
        <f t="shared" si="4"/>
        <v>326542611.69769496</v>
      </c>
      <c r="O30" s="53"/>
      <c r="P30" s="53"/>
      <c r="Q30" s="53"/>
      <c r="R30" s="53"/>
      <c r="S30" s="53"/>
      <c r="T30" s="53"/>
      <c r="U30" s="53"/>
    </row>
    <row r="31" spans="1:21" x14ac:dyDescent="0.2">
      <c r="A31" s="41"/>
      <c r="B31" s="42"/>
      <c r="C31" s="41"/>
      <c r="D31" s="41"/>
      <c r="E31" s="14">
        <f t="shared" si="0"/>
        <v>0</v>
      </c>
      <c r="F31" s="14">
        <f t="shared" si="1"/>
        <v>9.2449999999999992</v>
      </c>
      <c r="G31" s="15">
        <f t="shared" si="2"/>
        <v>8.8104887293038951E-11</v>
      </c>
      <c r="H31" s="16">
        <v>0.23300000000000001</v>
      </c>
      <c r="I31" s="16">
        <v>3.5000000000000003E-2</v>
      </c>
      <c r="J31" s="17">
        <f t="shared" si="5"/>
        <v>2644575200.7494941</v>
      </c>
      <c r="K31" s="18">
        <f t="shared" si="6"/>
        <v>397253785.52031022</v>
      </c>
      <c r="L31" s="37">
        <f t="shared" si="3"/>
        <v>2173840815.0160842</v>
      </c>
      <c r="M31" s="38">
        <f t="shared" si="4"/>
        <v>326542611.69769496</v>
      </c>
    </row>
    <row r="32" spans="1:21" x14ac:dyDescent="0.2">
      <c r="A32" s="41"/>
      <c r="B32" s="42"/>
      <c r="C32" s="41"/>
      <c r="D32" s="41"/>
      <c r="E32" s="14">
        <f t="shared" si="0"/>
        <v>0</v>
      </c>
      <c r="F32" s="14">
        <f t="shared" si="1"/>
        <v>9.2449999999999992</v>
      </c>
      <c r="G32" s="15">
        <f t="shared" si="2"/>
        <v>8.8104887293038951E-11</v>
      </c>
      <c r="H32" s="16">
        <v>0.23300000000000001</v>
      </c>
      <c r="I32" s="16">
        <v>3.5000000000000003E-2</v>
      </c>
      <c r="J32" s="17">
        <f t="shared" si="5"/>
        <v>2644575200.7494941</v>
      </c>
      <c r="K32" s="18">
        <f t="shared" si="6"/>
        <v>397253785.52031022</v>
      </c>
      <c r="L32" s="37">
        <f t="shared" si="3"/>
        <v>2173840815.0160842</v>
      </c>
      <c r="M32" s="38">
        <f t="shared" si="4"/>
        <v>326542611.69769496</v>
      </c>
    </row>
    <row r="33" spans="1:13" x14ac:dyDescent="0.2">
      <c r="A33" s="41"/>
      <c r="B33" s="42"/>
      <c r="C33" s="41"/>
      <c r="D33" s="41"/>
      <c r="E33" s="14">
        <f t="shared" si="0"/>
        <v>0</v>
      </c>
      <c r="F33" s="14">
        <f t="shared" si="1"/>
        <v>9.2449999999999992</v>
      </c>
      <c r="G33" s="15">
        <f t="shared" si="2"/>
        <v>8.8104887293038951E-11</v>
      </c>
      <c r="H33" s="16">
        <v>0.23300000000000001</v>
      </c>
      <c r="I33" s="16">
        <v>3.5000000000000003E-2</v>
      </c>
      <c r="J33" s="17">
        <f t="shared" si="5"/>
        <v>2644575200.7494941</v>
      </c>
      <c r="K33" s="18">
        <f t="shared" si="6"/>
        <v>397253785.52031022</v>
      </c>
      <c r="L33" s="37">
        <f t="shared" si="3"/>
        <v>2173840815.0160842</v>
      </c>
      <c r="M33" s="38">
        <f t="shared" si="4"/>
        <v>326542611.69769496</v>
      </c>
    </row>
    <row r="34" spans="1:13" x14ac:dyDescent="0.2">
      <c r="A34" s="41"/>
      <c r="B34" s="42"/>
      <c r="C34" s="41"/>
      <c r="D34" s="41"/>
      <c r="E34" s="14">
        <f t="shared" si="0"/>
        <v>0</v>
      </c>
      <c r="F34" s="14">
        <f t="shared" si="1"/>
        <v>9.2449999999999992</v>
      </c>
      <c r="G34" s="15">
        <f t="shared" si="2"/>
        <v>8.8104887293038951E-11</v>
      </c>
      <c r="H34" s="16">
        <v>0.23300000000000001</v>
      </c>
      <c r="I34" s="16">
        <v>3.5000000000000003E-2</v>
      </c>
      <c r="J34" s="17">
        <f t="shared" si="5"/>
        <v>2644575200.7494941</v>
      </c>
      <c r="K34" s="18">
        <f t="shared" si="6"/>
        <v>397253785.52031022</v>
      </c>
      <c r="L34" s="37">
        <f t="shared" si="3"/>
        <v>2173840815.0160842</v>
      </c>
      <c r="M34" s="38">
        <f t="shared" si="4"/>
        <v>326542611.69769496</v>
      </c>
    </row>
    <row r="35" spans="1:13" x14ac:dyDescent="0.2">
      <c r="A35" s="41"/>
      <c r="B35" s="42"/>
      <c r="C35" s="41"/>
      <c r="D35" s="41"/>
      <c r="E35" s="14">
        <f t="shared" si="0"/>
        <v>0</v>
      </c>
      <c r="F35" s="14">
        <f t="shared" si="1"/>
        <v>9.2449999999999992</v>
      </c>
      <c r="G35" s="15">
        <f t="shared" si="2"/>
        <v>8.8104887293038951E-11</v>
      </c>
      <c r="H35" s="16">
        <v>0.23300000000000001</v>
      </c>
      <c r="I35" s="16">
        <v>3.5000000000000003E-2</v>
      </c>
      <c r="J35" s="17">
        <f t="shared" si="5"/>
        <v>2644575200.7494941</v>
      </c>
      <c r="K35" s="18">
        <f t="shared" si="6"/>
        <v>397253785.52031022</v>
      </c>
      <c r="L35" s="37">
        <f t="shared" si="3"/>
        <v>2173840815.0160842</v>
      </c>
      <c r="M35" s="38">
        <f t="shared" si="4"/>
        <v>326542611.69769496</v>
      </c>
    </row>
    <row r="36" spans="1:13" x14ac:dyDescent="0.2">
      <c r="A36" s="41"/>
      <c r="B36" s="42"/>
      <c r="C36" s="41"/>
      <c r="D36" s="41"/>
      <c r="E36" s="14">
        <f t="shared" si="0"/>
        <v>0</v>
      </c>
      <c r="F36" s="14">
        <f t="shared" si="1"/>
        <v>9.2449999999999992</v>
      </c>
      <c r="G36" s="15">
        <f t="shared" si="2"/>
        <v>8.8104887293038951E-11</v>
      </c>
      <c r="H36" s="16">
        <v>0.23300000000000001</v>
      </c>
      <c r="I36" s="16">
        <v>3.5000000000000003E-2</v>
      </c>
      <c r="J36" s="17">
        <f t="shared" si="5"/>
        <v>2644575200.7494941</v>
      </c>
      <c r="K36" s="18">
        <f t="shared" si="6"/>
        <v>397253785.52031022</v>
      </c>
      <c r="L36" s="37">
        <f t="shared" si="3"/>
        <v>2173840815.0160842</v>
      </c>
      <c r="M36" s="38">
        <f t="shared" si="4"/>
        <v>326542611.69769496</v>
      </c>
    </row>
    <row r="37" spans="1:13" x14ac:dyDescent="0.2">
      <c r="A37" s="41"/>
      <c r="B37" s="42"/>
      <c r="C37" s="41"/>
      <c r="D37" s="41"/>
      <c r="E37" s="14">
        <f t="shared" si="0"/>
        <v>0</v>
      </c>
      <c r="F37" s="14">
        <f t="shared" si="1"/>
        <v>9.2449999999999992</v>
      </c>
      <c r="G37" s="15">
        <f t="shared" si="2"/>
        <v>8.8104887293038951E-11</v>
      </c>
      <c r="H37" s="16">
        <v>0.23300000000000001</v>
      </c>
      <c r="I37" s="16">
        <v>3.5000000000000003E-2</v>
      </c>
      <c r="J37" s="17">
        <f t="shared" si="5"/>
        <v>2644575200.7494941</v>
      </c>
      <c r="K37" s="18">
        <f t="shared" si="6"/>
        <v>397253785.52031022</v>
      </c>
      <c r="L37" s="37">
        <f t="shared" si="3"/>
        <v>2173840815.0160842</v>
      </c>
      <c r="M37" s="38">
        <f t="shared" si="4"/>
        <v>326542611.69769496</v>
      </c>
    </row>
    <row r="38" spans="1:13" x14ac:dyDescent="0.2">
      <c r="A38" s="41"/>
      <c r="B38" s="42"/>
      <c r="C38" s="41"/>
      <c r="D38" s="41"/>
      <c r="E38" s="14">
        <f t="shared" si="0"/>
        <v>0</v>
      </c>
      <c r="F38" s="14">
        <f t="shared" si="1"/>
        <v>9.2449999999999992</v>
      </c>
      <c r="G38" s="15">
        <f t="shared" si="2"/>
        <v>8.8104887293038951E-11</v>
      </c>
      <c r="H38" s="16">
        <v>0.23300000000000001</v>
      </c>
      <c r="I38" s="16">
        <v>3.5000000000000003E-2</v>
      </c>
      <c r="J38" s="17">
        <f t="shared" si="5"/>
        <v>2644575200.7494941</v>
      </c>
      <c r="K38" s="18">
        <f t="shared" si="6"/>
        <v>397253785.52031022</v>
      </c>
      <c r="L38" s="37">
        <f t="shared" si="3"/>
        <v>2173840815.0160842</v>
      </c>
      <c r="M38" s="38">
        <f t="shared" si="4"/>
        <v>326542611.69769496</v>
      </c>
    </row>
    <row r="39" spans="1:13" x14ac:dyDescent="0.2">
      <c r="A39" s="41"/>
      <c r="B39" s="42"/>
      <c r="C39" s="41"/>
      <c r="D39" s="41"/>
      <c r="E39" s="14">
        <f t="shared" si="0"/>
        <v>0</v>
      </c>
      <c r="F39" s="14">
        <f t="shared" si="1"/>
        <v>9.2449999999999992</v>
      </c>
      <c r="G39" s="15">
        <f t="shared" si="2"/>
        <v>8.8104887293038951E-11</v>
      </c>
      <c r="H39" s="16">
        <v>0.23300000000000001</v>
      </c>
      <c r="I39" s="16">
        <v>3.5000000000000003E-2</v>
      </c>
      <c r="J39" s="17">
        <f t="shared" si="5"/>
        <v>2644575200.7494941</v>
      </c>
      <c r="K39" s="18">
        <f t="shared" si="6"/>
        <v>397253785.52031022</v>
      </c>
      <c r="L39" s="37">
        <f t="shared" si="3"/>
        <v>2173840815.0160842</v>
      </c>
      <c r="M39" s="38">
        <f t="shared" si="4"/>
        <v>326542611.69769496</v>
      </c>
    </row>
    <row r="40" spans="1:13" x14ac:dyDescent="0.2">
      <c r="A40" s="41"/>
      <c r="B40" s="42"/>
      <c r="C40" s="41"/>
      <c r="D40" s="41"/>
      <c r="E40" s="14">
        <f t="shared" si="0"/>
        <v>0</v>
      </c>
      <c r="F40" s="14">
        <f t="shared" si="1"/>
        <v>9.2449999999999992</v>
      </c>
      <c r="G40" s="15">
        <f t="shared" si="2"/>
        <v>8.8104887293038951E-11</v>
      </c>
      <c r="H40" s="16">
        <v>0.23300000000000001</v>
      </c>
      <c r="I40" s="16">
        <v>3.5000000000000003E-2</v>
      </c>
      <c r="J40" s="17">
        <f t="shared" si="5"/>
        <v>2644575200.7494941</v>
      </c>
      <c r="K40" s="18">
        <f t="shared" si="6"/>
        <v>397253785.52031022</v>
      </c>
      <c r="L40" s="37">
        <f t="shared" si="3"/>
        <v>2173840815.0160842</v>
      </c>
      <c r="M40" s="38">
        <f t="shared" si="4"/>
        <v>326542611.69769496</v>
      </c>
    </row>
    <row r="41" spans="1:13" x14ac:dyDescent="0.2">
      <c r="A41" s="41"/>
      <c r="B41" s="42"/>
      <c r="C41" s="41"/>
      <c r="D41" s="41"/>
      <c r="E41" s="14">
        <f t="shared" si="0"/>
        <v>0</v>
      </c>
      <c r="F41" s="14">
        <f t="shared" si="1"/>
        <v>9.2449999999999992</v>
      </c>
      <c r="G41" s="15">
        <f t="shared" si="2"/>
        <v>8.8104887293038951E-11</v>
      </c>
      <c r="H41" s="16">
        <v>0.23300000000000001</v>
      </c>
      <c r="I41" s="16">
        <v>3.5000000000000003E-2</v>
      </c>
      <c r="J41" s="17">
        <f t="shared" si="5"/>
        <v>2644575200.7494941</v>
      </c>
      <c r="K41" s="18">
        <f t="shared" si="6"/>
        <v>397253785.52031022</v>
      </c>
      <c r="L41" s="37">
        <f t="shared" si="3"/>
        <v>2173840815.0160842</v>
      </c>
      <c r="M41" s="38">
        <f t="shared" si="4"/>
        <v>326542611.69769496</v>
      </c>
    </row>
    <row r="42" spans="1:13" x14ac:dyDescent="0.2">
      <c r="A42" s="41"/>
      <c r="B42" s="42"/>
      <c r="C42" s="41"/>
      <c r="D42" s="41"/>
      <c r="E42" s="14">
        <f t="shared" si="0"/>
        <v>0</v>
      </c>
      <c r="F42" s="14">
        <f t="shared" si="1"/>
        <v>9.2449999999999992</v>
      </c>
      <c r="G42" s="15">
        <f t="shared" si="2"/>
        <v>8.8104887293038951E-11</v>
      </c>
      <c r="H42" s="16">
        <v>0.23300000000000001</v>
      </c>
      <c r="I42" s="16">
        <v>3.5000000000000003E-2</v>
      </c>
      <c r="J42" s="17">
        <f t="shared" si="5"/>
        <v>2644575200.7494941</v>
      </c>
      <c r="K42" s="18">
        <f t="shared" si="6"/>
        <v>397253785.52031022</v>
      </c>
      <c r="L42" s="37">
        <f t="shared" si="3"/>
        <v>2173840815.0160842</v>
      </c>
      <c r="M42" s="38">
        <f t="shared" si="4"/>
        <v>326542611.69769496</v>
      </c>
    </row>
    <row r="43" spans="1:13" x14ac:dyDescent="0.2">
      <c r="A43" s="41"/>
      <c r="B43" s="42"/>
      <c r="C43" s="41"/>
      <c r="D43" s="41"/>
      <c r="E43" s="14">
        <f t="shared" si="0"/>
        <v>0</v>
      </c>
      <c r="F43" s="14">
        <f t="shared" si="1"/>
        <v>9.2449999999999992</v>
      </c>
      <c r="G43" s="15">
        <f t="shared" si="2"/>
        <v>8.8104887293038951E-11</v>
      </c>
      <c r="H43" s="16">
        <v>0.23300000000000001</v>
      </c>
      <c r="I43" s="16">
        <v>3.5000000000000003E-2</v>
      </c>
      <c r="J43" s="17">
        <f t="shared" si="5"/>
        <v>2644575200.7494941</v>
      </c>
      <c r="K43" s="18">
        <f t="shared" si="6"/>
        <v>397253785.52031022</v>
      </c>
      <c r="L43" s="37">
        <f t="shared" si="3"/>
        <v>2173840815.0160842</v>
      </c>
      <c r="M43" s="38">
        <f t="shared" si="4"/>
        <v>326542611.69769496</v>
      </c>
    </row>
    <row r="44" spans="1:13" x14ac:dyDescent="0.2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ht="18" x14ac:dyDescent="0.25">
      <c r="A46" s="43" t="s">
        <v>22</v>
      </c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2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">
      <c r="A55"/>
      <c r="B55"/>
      <c r="C55"/>
      <c r="D55"/>
      <c r="E55"/>
      <c r="F55"/>
      <c r="G55"/>
      <c r="H55"/>
      <c r="I55"/>
      <c r="J55"/>
      <c r="K55"/>
      <c r="L55"/>
      <c r="M55"/>
    </row>
  </sheetData>
  <mergeCells count="5">
    <mergeCell ref="H10:I10"/>
    <mergeCell ref="J10:K10"/>
    <mergeCell ref="L10:M10"/>
    <mergeCell ref="O16:U30"/>
    <mergeCell ref="J3:K3"/>
  </mergeCells>
  <phoneticPr fontId="0" type="noConversion"/>
  <hyperlinks>
    <hyperlink ref="F8" r:id="rId1"/>
  </hyperlinks>
  <pageMargins left="0.75" right="0.75" top="1" bottom="1" header="0.5" footer="0.5"/>
  <pageSetup orientation="portrait" r:id="rId2"/>
  <headerFooter alignWithMargins="0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372F52947122448152FE0468EC2D0F" ma:contentTypeVersion="38" ma:contentTypeDescription="Create a new document." ma:contentTypeScope="" ma:versionID="2a653ad12fb5a845b757a3447dabbac0">
  <xsd:schema xmlns:xsd="http://www.w3.org/2001/XMLSchema" xmlns:xs="http://www.w3.org/2001/XMLSchema" xmlns:p="http://schemas.microsoft.com/office/2006/metadata/properties" xmlns:ns1="http://schemas.microsoft.com/sharepoint/v3" xmlns:ns2="a1a0681f-cb63-4b8d-afdc-dedbdb8d1bfa" xmlns:ns3="6f323ec3-23c5-4c5a-a080-8536cbae9d4f" xmlns:ns4="a2b8b030-3377-42d7-9d79-39293898e7a3" targetNamespace="http://schemas.microsoft.com/office/2006/metadata/properties" ma:root="true" ma:fieldsID="2d249ac623c0c803c0b4f24f17d2f7ef" ns1:_="" ns2:_="" ns3:_="" ns4:_="">
    <xsd:import namespace="http://schemas.microsoft.com/sharepoint/v3"/>
    <xsd:import namespace="a1a0681f-cb63-4b8d-afdc-dedbdb8d1bfa"/>
    <xsd:import namespace="6f323ec3-23c5-4c5a-a080-8536cbae9d4f"/>
    <xsd:import namespace="a2b8b030-3377-42d7-9d79-39293898e7a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Category" minOccurs="0"/>
                <xsd:element ref="ns3:Document" minOccurs="0"/>
                <xsd:element ref="ns4:Document_x0020_Description" minOccurs="0"/>
                <xsd:element ref="ns4:Program" minOccurs="0"/>
                <xsd:element ref="ns4:Tags" minOccurs="0"/>
                <xsd:element ref="ns4:Year_x0020__x0028_for_x0020_legislative_x0020_publication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0681f-cb63-4b8d-afdc-dedbdb8d1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323ec3-23c5-4c5a-a080-8536cbae9d4f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list="{8004d574-6931-49b5-8238-4f038da8667f}" ma:internalName="Category" ma:showField="Full_x0020_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" ma:index="12" nillable="true" ma:displayName="Document" ma:format="Hyperlink" ma:internalName="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b8b030-3377-42d7-9d79-39293898e7a3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13" nillable="true" ma:displayName="Document Description" ma:internalName="Document_x0020_Description" ma:readOnly="false">
      <xsd:simpleType>
        <xsd:restriction base="dms:Note">
          <xsd:maxLength value="255"/>
        </xsd:restriction>
      </xsd:simpleType>
    </xsd:element>
    <xsd:element name="Program" ma:index="14" nillable="true" ma:displayName="Programs/Projects" ma:default="Select..." ma:format="Dropdown" ma:indexed="true" ma:internalName="Program0" ma:readOnly="false">
      <xsd:simpleType>
        <xsd:restriction base="dms:Choice">
          <xsd:enumeration value="Select..."/>
          <xsd:enumeration value="About DEQ"/>
          <xsd:enumeration value="About Us"/>
          <xsd:enumeration value="AQ Monitoring"/>
          <xsd:enumeration value="AQ Permitting"/>
          <xsd:enumeration value="Air Toxics"/>
          <xsd:enumeration value="Asbestos"/>
          <xsd:enumeration value="Ballast Water"/>
          <xsd:enumeration value="Biosolids"/>
          <xsd:enumeration value="Burning"/>
          <xsd:enumeration value="CAO"/>
          <xsd:enumeration value="Clean Diesel"/>
          <xsd:enumeration value="Clean Fuels"/>
          <xsd:enumeration value="CWSRF"/>
          <xsd:enumeration value="Compliance and Enforcement"/>
          <xsd:enumeration value="Disposal"/>
          <xsd:enumeration value="Drinking Water Protection"/>
          <xsd:enumeration value="Dry Cleaners"/>
          <xsd:enumeration value="E-Cycles"/>
          <xsd:enumeration value="Emergency Response"/>
          <xsd:enumeration value="ECO"/>
          <xsd:enumeration value="Environmental Cleanup"/>
          <xsd:enumeration value="Gasoline Vapor Recovery"/>
          <xsd:enumeration value="Green Building"/>
          <xsd:enumeration value="GHG"/>
          <xsd:enumeration value="Groundwater"/>
          <xsd:enumeration value="Hazardous Waste"/>
          <xsd:enumeration value="Industrial Pretreatment"/>
          <xsd:enumeration value="LEV/ZEV"/>
          <xsd:enumeration value="Materials Management"/>
          <xsd:enumeration value="Nonpoint Source"/>
          <xsd:enumeration value="Nuisance Odor"/>
          <xsd:enumeration value="Onsite Septic"/>
          <xsd:enumeration value="Paint"/>
          <xsd:enumeration value="Pesticide Stewardship"/>
          <xsd:enumeration value="Product Stewardship"/>
          <xsd:enumeration value="Projects"/>
          <xsd:enumeration value="Recycling"/>
          <xsd:enumeration value="Regional Solutions"/>
          <xsd:enumeration value="Section 401 Hydropower"/>
          <xsd:enumeration value="Site Assessment"/>
          <xsd:enumeration value="Solid Waste Disposal"/>
          <xsd:enumeration value="Solid Waste Permits"/>
          <xsd:enumeration value="Tanks Program"/>
          <xsd:enumeration value="TMDL"/>
          <xsd:enumeration value="Toxics Reduction"/>
          <xsd:enumeration value="UIC"/>
          <xsd:enumeration value="VIP"/>
          <xsd:enumeration value="Waste Prevention and Reuse"/>
          <xsd:enumeration value="Wastewater Operator Certification"/>
          <xsd:enumeration value="WQ Assessment and Monitoring"/>
          <xsd:enumeration value="WQ Permits"/>
          <xsd:enumeration value="WQ Standards"/>
          <xsd:enumeration value="WQ Toxics Monitoring"/>
          <xsd:enumeration value="Wood Stoves"/>
        </xsd:restriction>
      </xsd:simpleType>
    </xsd:element>
    <xsd:element name="Tags" ma:index="15" nillable="true" ma:displayName="Tags" ma:indexed="true" ma:internalName="Tags" ma:readOnly="false">
      <xsd:simpleType>
        <xsd:restriction base="dms:Text">
          <xsd:maxLength value="255"/>
        </xsd:restriction>
      </xsd:simpleType>
    </xsd:element>
    <xsd:element name="Year_x0020__x0028_for_x0020_legislative_x0020_publications_x0029_" ma:index="16" nillable="true" ma:displayName="Year (for legislative publications)" ma:description="only for legislative publications" ma:internalName="Year_x0020__x0028_for_x0020_legislative_x0020_publications_x0029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Document_x0020_Description xmlns="a2b8b030-3377-42d7-9d79-39293898e7a3" xsi:nil="true"/>
    <Tags xmlns="a2b8b030-3377-42d7-9d79-39293898e7a3" xsi:nil="true"/>
    <Year_x0020__x0028_for_x0020_legislative_x0020_publications_x0029_ xmlns="a2b8b030-3377-42d7-9d79-39293898e7a3" xsi:nil="true"/>
    <Program xmlns="a2b8b030-3377-42d7-9d79-39293898e7a3">WQ Standards</Program>
    <Category xmlns="6f323ec3-23c5-4c5a-a080-8536cbae9d4f">
      <Value>55</Value>
    </Category>
    <Document xmlns="6f323ec3-23c5-4c5a-a080-8536cbae9d4f">
      <Url xsi:nil="true"/>
      <Description xsi:nil="true"/>
    </Document>
  </documentManagement>
</p:properties>
</file>

<file path=customXml/itemProps1.xml><?xml version="1.0" encoding="utf-8"?>
<ds:datastoreItem xmlns:ds="http://schemas.openxmlformats.org/officeDocument/2006/customXml" ds:itemID="{CA88C4E9-0AB0-48EA-BDB1-FD9D707CDDC2}"/>
</file>

<file path=customXml/itemProps2.xml><?xml version="1.0" encoding="utf-8"?>
<ds:datastoreItem xmlns:ds="http://schemas.openxmlformats.org/officeDocument/2006/customXml" ds:itemID="{D8109010-3179-4137-B70B-876070D95C40}"/>
</file>

<file path=customXml/itemProps3.xml><?xml version="1.0" encoding="utf-8"?>
<ds:datastoreItem xmlns:ds="http://schemas.openxmlformats.org/officeDocument/2006/customXml" ds:itemID="{F859BB30-527D-408F-84D3-920513EA1E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Salt</vt:lpstr>
    </vt:vector>
  </TitlesOfParts>
  <Company>Department of Environmental Quality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Calculator for freshwater and saltwater ammonia criteria</dc:title>
  <dc:creator>Steve Schnurbusch</dc:creator>
  <cp:lastModifiedBy>BOYARSHINOVA Lia</cp:lastModifiedBy>
  <dcterms:created xsi:type="dcterms:W3CDTF">2003-07-31T16:10:25Z</dcterms:created>
  <dcterms:modified xsi:type="dcterms:W3CDTF">2017-09-07T21:55:00Z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247800</vt:r8>
  </property>
  <property fmtid="{D5CDD505-2E9C-101B-9397-08002B2CF9AE}" pid="4" name="ContentTypeId">
    <vt:lpwstr>0x0101003F372F52947122448152FE0468EC2D0F</vt:lpwstr>
  </property>
</Properties>
</file>