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qhq1\lboyars\_temporary docs\"/>
    </mc:Choice>
  </mc:AlternateContent>
  <bookViews>
    <workbookView xWindow="0" yWindow="0" windowWidth="25200" windowHeight="11250"/>
  </bookViews>
  <sheets>
    <sheet name="ED603 - Baseline" sheetId="1" r:id="rId1"/>
    <sheet name="ED604 - Netting Basis" sheetId="7" r:id="rId2"/>
    <sheet name="ED605 - PM2.5 Netting Basis" sheetId="4" r:id="rId3"/>
    <sheet name="Pollutant List" sheetId="5" state="hidden" r:id="rId4"/>
  </sheets>
  <definedNames>
    <definedName name="baseline_pollutant_list">'Pollutant List'!$A$2:$A$16</definedName>
    <definedName name="netting_basis_pollutant_list">'Pollutant List'!$B$2:$B$19</definedName>
    <definedName name="PM2.5_message">'Pollutant List'!$A$23</definedName>
    <definedName name="_xlnm.Print_Area" localSheetId="0">'ED603 - Baseline'!$A$1:$I$45</definedName>
    <definedName name="_xlnm.Print_Area" localSheetId="1">'ED604 - Netting Basis'!$A$1:$I$47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A45" i="7" l="1"/>
  <c r="A44" i="7"/>
  <c r="A43" i="7"/>
  <c r="A42" i="7"/>
  <c r="A41" i="7"/>
  <c r="A40" i="7"/>
  <c r="A39" i="7"/>
  <c r="A38" i="7"/>
  <c r="A37" i="7"/>
  <c r="A36" i="7"/>
  <c r="A35" i="7"/>
  <c r="A34" i="7"/>
  <c r="A33" i="7"/>
  <c r="A32" i="7"/>
  <c r="A31" i="7"/>
  <c r="A30" i="7"/>
  <c r="A29" i="7"/>
  <c r="A28" i="7"/>
  <c r="A47" i="7" l="1"/>
  <c r="C45" i="7"/>
  <c r="C44" i="7"/>
  <c r="C43" i="7"/>
  <c r="C42" i="7"/>
  <c r="C41" i="7"/>
  <c r="C40" i="7"/>
  <c r="C39" i="7"/>
  <c r="C38" i="7"/>
  <c r="C37" i="7"/>
  <c r="C36" i="7"/>
  <c r="C35" i="7"/>
  <c r="C34" i="7"/>
  <c r="C33" i="7"/>
  <c r="C32" i="7"/>
  <c r="C31" i="7"/>
  <c r="C30" i="7"/>
  <c r="C29" i="7"/>
  <c r="C28" i="7"/>
  <c r="A45" i="1" l="1"/>
  <c r="A43" i="1" l="1"/>
  <c r="C43" i="1" s="1"/>
  <c r="A42" i="1"/>
  <c r="C42" i="1" s="1"/>
  <c r="A41" i="1"/>
  <c r="C41" i="1" s="1"/>
  <c r="A40" i="1"/>
  <c r="C40" i="1" s="1"/>
  <c r="A39" i="1"/>
  <c r="C39" i="1" s="1"/>
  <c r="A38" i="1"/>
  <c r="C38" i="1" s="1"/>
  <c r="A37" i="1"/>
  <c r="C37" i="1" s="1"/>
  <c r="A36" i="1"/>
  <c r="C36" i="1" s="1"/>
  <c r="A35" i="1"/>
  <c r="C35" i="1" s="1"/>
  <c r="A34" i="1"/>
  <c r="C34" i="1" s="1"/>
  <c r="A33" i="1"/>
  <c r="C33" i="1" s="1"/>
  <c r="A32" i="1"/>
  <c r="C32" i="1" s="1"/>
  <c r="A31" i="1"/>
  <c r="C31" i="1" s="1"/>
  <c r="A30" i="1"/>
  <c r="C30" i="1" s="1"/>
  <c r="A29" i="1"/>
  <c r="F10" i="4" l="1"/>
  <c r="F11" i="4"/>
  <c r="F12" i="4"/>
  <c r="F13" i="4"/>
  <c r="F14" i="4"/>
  <c r="F15" i="4"/>
  <c r="F16" i="4"/>
  <c r="F17" i="4"/>
  <c r="F18" i="4"/>
  <c r="F19" i="4"/>
  <c r="F20" i="4"/>
  <c r="F21" i="4"/>
  <c r="F22" i="4"/>
  <c r="F23" i="4"/>
  <c r="F24" i="4"/>
  <c r="F25" i="4"/>
  <c r="F9" i="4"/>
  <c r="F26" i="4" l="1"/>
  <c r="C26" i="4"/>
  <c r="B28" i="4" l="1"/>
  <c r="B30" i="4" s="1"/>
</calcChain>
</file>

<file path=xl/sharedStrings.xml><?xml version="1.0" encoding="utf-8"?>
<sst xmlns="http://schemas.openxmlformats.org/spreadsheetml/2006/main" count="91" uniqueCount="52">
  <si>
    <t>Facility</t>
  </si>
  <si>
    <t>Permit Number</t>
  </si>
  <si>
    <t>Baseline Year</t>
  </si>
  <si>
    <t>Units</t>
  </si>
  <si>
    <t>Reference</t>
  </si>
  <si>
    <t>Form ED604 - Netting Basis</t>
  </si>
  <si>
    <t>Form ED603 - Baseline Emissions</t>
  </si>
  <si>
    <t>Title V Air Quality Permitting</t>
  </si>
  <si>
    <t>Pollutant Summary</t>
  </si>
  <si>
    <t>Emissions Detail</t>
  </si>
  <si>
    <t>Emissions Unit ID</t>
  </si>
  <si>
    <t>Annual Production/Process Rate</t>
  </si>
  <si>
    <t>TOTAL</t>
  </si>
  <si>
    <t>Description / Type</t>
  </si>
  <si>
    <t>Units
(e.g. hours operation, tons material, gallons)</t>
  </si>
  <si>
    <t>Emission Factor</t>
  </si>
  <si>
    <t>Activity Rate
[units/year]</t>
  </si>
  <si>
    <t>Annual Emissions
[tons/year]</t>
  </si>
  <si>
    <t>EF Value</t>
  </si>
  <si>
    <t>Pollutant</t>
  </si>
  <si>
    <t>Device/Process</t>
  </si>
  <si>
    <t>Device/Process Summary</t>
  </si>
  <si>
    <t>PM 2.5 portion of 2011 PM 10 PSEL
(tons/year)</t>
  </si>
  <si>
    <t>Form ED605 - PM 2.5 Netting Basis</t>
  </si>
  <si>
    <t>Device/Process ID</t>
  </si>
  <si>
    <t>Initial (2011) PM 2.5 Netting Basis = R * [PM 10 Netting Basis]</t>
  </si>
  <si>
    <t>PM10</t>
  </si>
  <si>
    <t>Lead</t>
  </si>
  <si>
    <t>Fluorides</t>
  </si>
  <si>
    <t>Hydrogen Sulfide</t>
  </si>
  <si>
    <t>Total Reduced Sulfur (including hydrogen sulfide)</t>
  </si>
  <si>
    <t>PM 2.5 fraction</t>
  </si>
  <si>
    <t>[PM 2.5 PSEL] / [PM 10 PSEL] = R</t>
  </si>
  <si>
    <t>Nitrogen oxides (NOx)</t>
  </si>
  <si>
    <t>Sulfur dioxide (SO2)</t>
  </si>
  <si>
    <t>Carbon monoxide (CO)</t>
  </si>
  <si>
    <t>Greenhouse gases (CO2e)</t>
  </si>
  <si>
    <t>Particulate Matter (PM)</t>
  </si>
  <si>
    <t>Reduced Sulfur Compounds (including hydrogen sulfide)</t>
  </si>
  <si>
    <t>Volatile Organic Compounds (VOC)</t>
  </si>
  <si>
    <t>Municipal waste combustor organics (measured as total tetra- through octa- chlorinated dibenzo-p-dioxins and dibenzofurans)</t>
  </si>
  <si>
    <t>Municipal waste combustor metals (measured as particulate matter)</t>
  </si>
  <si>
    <t>Municipal waste combustor acid gases (measured as sulfur dioxide and hydrogen chloride)</t>
  </si>
  <si>
    <t>Ozone depleting substances in aggregate</t>
  </si>
  <si>
    <t>Municipal solid waste landfill emissions (measured as nonmethane organic compounds)</t>
  </si>
  <si>
    <t>New Source Review is triggered by a major modification.  And a major modification looks at increase of emissions equal to or greater than the Significant Emission Rate (SER). The list of pollutants above is from the definition of Significant Emission Rate in OAR 340-200-0020(161).</t>
  </si>
  <si>
    <t>Note: PM2.5 is not included on form ED603 or ED604 because it does not have a baseline per OAR 340-222-0048(3), and its netting basis is calculated on form ED605.</t>
  </si>
  <si>
    <t>Pollutant List- baseline</t>
  </si>
  <si>
    <t>Pollutant List- netting basis</t>
  </si>
  <si>
    <t>Sulfuric Acid Mist</t>
  </si>
  <si>
    <t>PM 10 PSEL that was in effect on May 1, 2011
(tons/year)</t>
  </si>
  <si>
    <t>PM 10 Netting Basis that was in effect on May 1,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</si>
</sst>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0" borderId="0" xfId="0" applyFont="1" applyAlignment="1">
      <alignment horizontal="left"/>
    </xf>
    <xf numFmtId="0" fontId="0" fillId="3" borderId="2" xfId="0" applyFill="1" applyBorder="1"/>
    <xf numFmtId="0" fontId="0" fillId="3" borderId="3" xfId="0" applyFill="1" applyBorder="1"/>
    <xf numFmtId="0" fontId="1" fillId="3" borderId="2" xfId="0" applyFont="1" applyFill="1" applyBorder="1"/>
    <xf numFmtId="0" fontId="2" fillId="0" borderId="0" xfId="0" applyFont="1"/>
    <xf numFmtId="0" fontId="1" fillId="4" borderId="1" xfId="0" applyFont="1" applyFill="1"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2" borderId="1" xfId="0" applyFill="1" applyBorder="1"/>
    <xf numFmtId="0" fontId="0" fillId="0" borderId="0" xfId="0" applyBorder="1" applyAlignment="1">
      <alignment horizontal="right" vertical="center"/>
    </xf>
    <xf numFmtId="0" fontId="0" fillId="2" borderId="4" xfId="0" applyFill="1" applyBorder="1" applyAlignment="1">
      <alignment horizontal="center" vertical="center"/>
    </xf>
    <xf numFmtId="0" fontId="0" fillId="0" borderId="1" xfId="0" applyFill="1" applyBorder="1"/>
    <xf numFmtId="0" fontId="3" fillId="0" borderId="1" xfId="0" applyFont="1" applyFill="1" applyBorder="1" applyAlignment="1">
      <alignment horizontal="center" vertical="center"/>
    </xf>
    <xf numFmtId="0" fontId="0" fillId="0" borderId="0" xfId="0" applyFill="1"/>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2" borderId="5" xfId="0" applyFill="1" applyBorder="1" applyAlignment="1">
      <alignment horizontal="center" vertical="center"/>
    </xf>
    <xf numFmtId="0" fontId="1" fillId="0" borderId="0" xfId="0" applyFont="1" applyAlignment="1">
      <alignment horizontal="right"/>
    </xf>
    <xf numFmtId="0" fontId="0" fillId="0" borderId="0" xfId="0" applyAlignment="1">
      <alignment horizontal="right"/>
    </xf>
    <xf numFmtId="0" fontId="4" fillId="0" borderId="0" xfId="0" applyFont="1"/>
    <xf numFmtId="0" fontId="0" fillId="0" borderId="0" xfId="0" applyAlignment="1">
      <alignment wrapText="1"/>
    </xf>
    <xf numFmtId="164" fontId="0" fillId="2" borderId="1" xfId="0" applyNumberFormat="1" applyFill="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4" borderId="6" xfId="0" applyFont="1" applyFill="1" applyBorder="1" applyAlignment="1">
      <alignment vertical="center"/>
    </xf>
    <xf numFmtId="0" fontId="1" fillId="4" borderId="2" xfId="0" applyFont="1" applyFill="1" applyBorder="1" applyAlignment="1">
      <alignment vertical="center"/>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 fillId="2" borderId="13" xfId="0" applyFont="1" applyFill="1" applyBorder="1"/>
    <xf numFmtId="0" fontId="1" fillId="2" borderId="5" xfId="0" applyFont="1" applyFill="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1526873</xdr:colOff>
      <xdr:row>0</xdr:row>
      <xdr:rowOff>80887</xdr:rowOff>
    </xdr:from>
    <xdr:to>
      <xdr:col>8</xdr:col>
      <xdr:colOff>1187148</xdr:colOff>
      <xdr:row>3</xdr:row>
      <xdr:rowOff>167806</xdr:rowOff>
    </xdr:to>
    <xdr:pic>
      <xdr:nvPicPr>
        <xdr:cNvPr id="2" name="Picture 1" descr="\\deq000\templates\Communications\DEQ-logo-color-notransp-horiz750x15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72623" y="80887"/>
          <a:ext cx="3406775" cy="764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1526873</xdr:colOff>
      <xdr:row>0</xdr:row>
      <xdr:rowOff>80887</xdr:rowOff>
    </xdr:from>
    <xdr:to>
      <xdr:col>8</xdr:col>
      <xdr:colOff>1187148</xdr:colOff>
      <xdr:row>3</xdr:row>
      <xdr:rowOff>167806</xdr:rowOff>
    </xdr:to>
    <xdr:pic>
      <xdr:nvPicPr>
        <xdr:cNvPr id="2" name="Picture 1" descr="\\deq000\templates\Communications\DEQ-logo-color-notransp-horiz750x15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85323" y="80887"/>
          <a:ext cx="3403600" cy="753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15875</xdr:colOff>
      <xdr:row>0</xdr:row>
      <xdr:rowOff>60325</xdr:rowOff>
    </xdr:from>
    <xdr:to>
      <xdr:col>5</xdr:col>
      <xdr:colOff>1117600</xdr:colOff>
      <xdr:row>3</xdr:row>
      <xdr:rowOff>147244</xdr:rowOff>
    </xdr:to>
    <xdr:pic>
      <xdr:nvPicPr>
        <xdr:cNvPr id="2" name="Picture 1" descr="\\deq000\templates\Communications\DEQ-logo-color-notransp-horiz750x15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8575" y="60325"/>
          <a:ext cx="3368675" cy="753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zoomScale="90" zoomScaleNormal="90" workbookViewId="0">
      <selection activeCell="B4" sqref="B4"/>
    </sheetView>
  </sheetViews>
  <sheetFormatPr defaultRowHeight="15" x14ac:dyDescent="0.25"/>
  <cols>
    <col min="1" max="2" width="36.7109375" customWidth="1"/>
    <col min="3" max="3" width="18.28515625" customWidth="1"/>
    <col min="4" max="4" width="21.140625" customWidth="1"/>
    <col min="5" max="5" width="17.42578125" customWidth="1"/>
    <col min="6" max="6" width="12.5703125" customWidth="1"/>
    <col min="7" max="7" width="14" customWidth="1"/>
    <col min="8" max="8" width="56.140625" customWidth="1"/>
    <col min="9" max="9" width="18.140625" customWidth="1"/>
    <col min="10" max="10" width="20.5703125" customWidth="1"/>
  </cols>
  <sheetData>
    <row r="1" spans="1:9" ht="18.75" x14ac:dyDescent="0.3">
      <c r="A1" s="8" t="s">
        <v>7</v>
      </c>
      <c r="C1" s="26"/>
    </row>
    <row r="2" spans="1:9" ht="18.75" x14ac:dyDescent="0.3">
      <c r="A2" s="8" t="s">
        <v>6</v>
      </c>
    </row>
    <row r="4" spans="1:9" x14ac:dyDescent="0.25">
      <c r="A4" s="24" t="s">
        <v>0</v>
      </c>
      <c r="B4" s="5"/>
      <c r="C4" s="5"/>
    </row>
    <row r="5" spans="1:9" x14ac:dyDescent="0.25">
      <c r="A5" s="24" t="s">
        <v>1</v>
      </c>
      <c r="B5" s="6"/>
      <c r="C5" s="6"/>
    </row>
    <row r="6" spans="1:9" x14ac:dyDescent="0.25">
      <c r="A6" s="25" t="s">
        <v>2</v>
      </c>
      <c r="B6" s="7"/>
      <c r="C6" s="7"/>
    </row>
    <row r="8" spans="1:9" ht="15" customHeight="1" x14ac:dyDescent="0.25">
      <c r="A8" s="9" t="s">
        <v>21</v>
      </c>
      <c r="C8" s="42" t="s">
        <v>11</v>
      </c>
      <c r="D8" s="42"/>
      <c r="E8" s="42"/>
      <c r="F8" s="41" t="s">
        <v>15</v>
      </c>
      <c r="G8" s="41"/>
      <c r="H8" s="41"/>
      <c r="I8" s="22"/>
    </row>
    <row r="9" spans="1:9" ht="60" x14ac:dyDescent="0.25">
      <c r="A9" s="20" t="s">
        <v>20</v>
      </c>
      <c r="B9" s="20" t="s">
        <v>19</v>
      </c>
      <c r="C9" s="21" t="s">
        <v>14</v>
      </c>
      <c r="D9" s="21" t="s">
        <v>13</v>
      </c>
      <c r="E9" s="21" t="s">
        <v>16</v>
      </c>
      <c r="F9" s="21" t="s">
        <v>18</v>
      </c>
      <c r="G9" s="21" t="s">
        <v>3</v>
      </c>
      <c r="H9" s="21" t="s">
        <v>4</v>
      </c>
      <c r="I9" s="11" t="s">
        <v>17</v>
      </c>
    </row>
    <row r="10" spans="1:9" x14ac:dyDescent="0.25">
      <c r="A10" s="2"/>
      <c r="B10" s="20"/>
      <c r="C10" s="18"/>
      <c r="D10" s="18"/>
      <c r="E10" s="18"/>
      <c r="F10" s="18"/>
      <c r="G10" s="18"/>
      <c r="H10" s="18"/>
      <c r="I10" s="3"/>
    </row>
    <row r="11" spans="1:9" x14ac:dyDescent="0.25">
      <c r="A11" s="2"/>
      <c r="B11" s="20"/>
      <c r="C11" s="18"/>
      <c r="D11" s="18"/>
      <c r="E11" s="18"/>
      <c r="F11" s="18"/>
      <c r="G11" s="18"/>
      <c r="H11" s="18"/>
      <c r="I11" s="3"/>
    </row>
    <row r="12" spans="1:9" x14ac:dyDescent="0.25">
      <c r="A12" s="2"/>
      <c r="B12" s="20"/>
      <c r="C12" s="18"/>
      <c r="D12" s="18"/>
      <c r="E12" s="18"/>
      <c r="F12" s="18"/>
      <c r="G12" s="18"/>
      <c r="H12" s="18"/>
      <c r="I12" s="3"/>
    </row>
    <row r="13" spans="1:9" x14ac:dyDescent="0.25">
      <c r="A13" s="2"/>
      <c r="B13" s="20"/>
      <c r="C13" s="18"/>
      <c r="D13" s="18"/>
      <c r="E13" s="18"/>
      <c r="F13" s="18"/>
      <c r="G13" s="18"/>
      <c r="H13" s="18"/>
      <c r="I13" s="3"/>
    </row>
    <row r="14" spans="1:9" x14ac:dyDescent="0.25">
      <c r="A14" s="2"/>
      <c r="B14" s="20"/>
      <c r="C14" s="18"/>
      <c r="D14" s="18"/>
      <c r="E14" s="18"/>
      <c r="F14" s="18"/>
      <c r="G14" s="18"/>
      <c r="H14" s="18"/>
      <c r="I14" s="3"/>
    </row>
    <row r="15" spans="1:9" x14ac:dyDescent="0.25">
      <c r="A15" s="2"/>
      <c r="B15" s="20"/>
      <c r="C15" s="18"/>
      <c r="D15" s="18"/>
      <c r="E15" s="18"/>
      <c r="F15" s="18"/>
      <c r="G15" s="18"/>
      <c r="H15" s="18"/>
      <c r="I15" s="3"/>
    </row>
    <row r="16" spans="1:9" x14ac:dyDescent="0.25">
      <c r="A16" s="2"/>
      <c r="B16" s="20"/>
      <c r="C16" s="18"/>
      <c r="D16" s="18"/>
      <c r="E16" s="18"/>
      <c r="F16" s="18"/>
      <c r="G16" s="18"/>
      <c r="H16" s="18"/>
      <c r="I16" s="3"/>
    </row>
    <row r="17" spans="1:9" x14ac:dyDescent="0.25">
      <c r="A17" s="2"/>
      <c r="B17" s="20"/>
      <c r="C17" s="18"/>
      <c r="D17" s="18"/>
      <c r="E17" s="18"/>
      <c r="F17" s="18"/>
      <c r="G17" s="18"/>
      <c r="H17" s="18"/>
      <c r="I17" s="3"/>
    </row>
    <row r="18" spans="1:9" x14ac:dyDescent="0.25">
      <c r="A18" s="2"/>
      <c r="B18" s="20"/>
      <c r="C18" s="18"/>
      <c r="D18" s="18"/>
      <c r="E18" s="18"/>
      <c r="F18" s="18"/>
      <c r="G18" s="18"/>
      <c r="H18" s="18"/>
      <c r="I18" s="3"/>
    </row>
    <row r="19" spans="1:9" x14ac:dyDescent="0.25">
      <c r="A19" s="2"/>
      <c r="B19" s="20"/>
      <c r="C19" s="18"/>
      <c r="D19" s="18"/>
      <c r="E19" s="18"/>
      <c r="F19" s="18"/>
      <c r="G19" s="18"/>
      <c r="H19" s="18"/>
      <c r="I19" s="3"/>
    </row>
    <row r="20" spans="1:9" x14ac:dyDescent="0.25">
      <c r="A20" s="2"/>
      <c r="B20" s="20"/>
      <c r="C20" s="18"/>
      <c r="D20" s="18"/>
      <c r="E20" s="18"/>
      <c r="F20" s="18"/>
      <c r="G20" s="18"/>
      <c r="H20" s="18"/>
      <c r="I20" s="3"/>
    </row>
    <row r="21" spans="1:9" x14ac:dyDescent="0.25">
      <c r="A21" s="2"/>
      <c r="B21" s="20"/>
      <c r="C21" s="18"/>
      <c r="D21" s="18"/>
      <c r="E21" s="18"/>
      <c r="F21" s="18"/>
      <c r="G21" s="18"/>
      <c r="H21" s="18"/>
      <c r="I21" s="3"/>
    </row>
    <row r="22" spans="1:9" x14ac:dyDescent="0.25">
      <c r="A22" s="2"/>
      <c r="B22" s="20"/>
      <c r="C22" s="18"/>
      <c r="D22" s="18"/>
      <c r="E22" s="18"/>
      <c r="F22" s="18"/>
      <c r="G22" s="18"/>
      <c r="H22" s="18"/>
      <c r="I22" s="3"/>
    </row>
    <row r="23" spans="1:9" x14ac:dyDescent="0.25">
      <c r="A23" s="2"/>
      <c r="B23" s="20"/>
      <c r="C23" s="18"/>
      <c r="D23" s="18"/>
      <c r="E23" s="18"/>
      <c r="F23" s="18"/>
      <c r="G23" s="18"/>
      <c r="H23" s="18"/>
      <c r="I23" s="3"/>
    </row>
    <row r="24" spans="1:9" x14ac:dyDescent="0.25">
      <c r="A24" s="2"/>
      <c r="B24" s="20"/>
      <c r="C24" s="18"/>
      <c r="D24" s="18"/>
      <c r="E24" s="18"/>
      <c r="F24" s="18"/>
      <c r="G24" s="18"/>
      <c r="H24" s="18"/>
      <c r="I24" s="3"/>
    </row>
    <row r="25" spans="1:9" x14ac:dyDescent="0.25">
      <c r="A25" s="2"/>
      <c r="B25" s="20"/>
      <c r="C25" s="18"/>
      <c r="D25" s="18"/>
      <c r="E25" s="18"/>
      <c r="F25" s="18"/>
      <c r="G25" s="18"/>
      <c r="H25" s="18"/>
      <c r="I25" s="3"/>
    </row>
    <row r="27" spans="1:9" x14ac:dyDescent="0.25">
      <c r="A27" s="31" t="s">
        <v>8</v>
      </c>
      <c r="B27" s="32"/>
      <c r="C27" s="32"/>
    </row>
    <row r="28" spans="1:9" ht="30" x14ac:dyDescent="0.25">
      <c r="A28" s="43" t="s">
        <v>19</v>
      </c>
      <c r="B28" s="43"/>
      <c r="C28" s="11" t="s">
        <v>17</v>
      </c>
    </row>
    <row r="29" spans="1:9" x14ac:dyDescent="0.25">
      <c r="A29" s="43" t="str">
        <f>INDEX(baseline_pollutant_list,1)</f>
        <v>Greenhouse gases (CO2e)</v>
      </c>
      <c r="B29" s="43"/>
      <c r="C29" s="3">
        <f>SUMIF($B$10:$B$25,"="&amp;A29,$I$10:$I$25)</f>
        <v>0</v>
      </c>
    </row>
    <row r="30" spans="1:9" x14ac:dyDescent="0.25">
      <c r="A30" s="43" t="str">
        <f>INDEX(baseline_pollutant_list,2)</f>
        <v>Carbon monoxide (CO)</v>
      </c>
      <c r="B30" s="43"/>
      <c r="C30" s="3">
        <f t="shared" ref="C30:C43" si="0">SUMIF($B$10:$B$25,"="&amp;A30,$I$10:$I$25)</f>
        <v>0</v>
      </c>
    </row>
    <row r="31" spans="1:9" x14ac:dyDescent="0.25">
      <c r="A31" s="43" t="str">
        <f>INDEX(baseline_pollutant_list,3)</f>
        <v>Nitrogen oxides (NOx)</v>
      </c>
      <c r="B31" s="43"/>
      <c r="C31" s="3">
        <f t="shared" si="0"/>
        <v>0</v>
      </c>
    </row>
    <row r="32" spans="1:9" x14ac:dyDescent="0.25">
      <c r="A32" s="43" t="str">
        <f>INDEX(baseline_pollutant_list,4)</f>
        <v>Particulate Matter (PM)</v>
      </c>
      <c r="B32" s="43"/>
      <c r="C32" s="3">
        <f t="shared" si="0"/>
        <v>0</v>
      </c>
    </row>
    <row r="33" spans="1:3" x14ac:dyDescent="0.25">
      <c r="A33" s="43" t="str">
        <f>INDEX(baseline_pollutant_list,5)</f>
        <v>PM10</v>
      </c>
      <c r="B33" s="43"/>
      <c r="C33" s="3">
        <f t="shared" si="0"/>
        <v>0</v>
      </c>
    </row>
    <row r="34" spans="1:3" x14ac:dyDescent="0.25">
      <c r="A34" s="43" t="str">
        <f>INDEX(baseline_pollutant_list,6)</f>
        <v>Sulfur dioxide (SO2)</v>
      </c>
      <c r="B34" s="43"/>
      <c r="C34" s="3">
        <f t="shared" si="0"/>
        <v>0</v>
      </c>
    </row>
    <row r="35" spans="1:3" x14ac:dyDescent="0.25">
      <c r="A35" s="43" t="str">
        <f>INDEX(baseline_pollutant_list,7)</f>
        <v>Volatile Organic Compounds (VOC)</v>
      </c>
      <c r="B35" s="43"/>
      <c r="C35" s="3">
        <f t="shared" si="0"/>
        <v>0</v>
      </c>
    </row>
    <row r="36" spans="1:3" x14ac:dyDescent="0.25">
      <c r="A36" s="43" t="str">
        <f>INDEX(baseline_pollutant_list,8)</f>
        <v>Lead</v>
      </c>
      <c r="B36" s="43"/>
      <c r="C36" s="3">
        <f t="shared" si="0"/>
        <v>0</v>
      </c>
    </row>
    <row r="37" spans="1:3" x14ac:dyDescent="0.25">
      <c r="A37" s="43" t="str">
        <f>INDEX(baseline_pollutant_list,9)</f>
        <v>Fluorides</v>
      </c>
      <c r="B37" s="43"/>
      <c r="C37" s="3">
        <f t="shared" si="0"/>
        <v>0</v>
      </c>
    </row>
    <row r="38" spans="1:3" x14ac:dyDescent="0.25">
      <c r="A38" s="43" t="str">
        <f>INDEX(baseline_pollutant_list,10)</f>
        <v>Sulfuric Acid Mist</v>
      </c>
      <c r="B38" s="43"/>
      <c r="C38" s="3">
        <f t="shared" si="0"/>
        <v>0</v>
      </c>
    </row>
    <row r="39" spans="1:3" x14ac:dyDescent="0.25">
      <c r="A39" s="43" t="str">
        <f>INDEX(baseline_pollutant_list,11)</f>
        <v>Hydrogen Sulfide</v>
      </c>
      <c r="B39" s="43"/>
      <c r="C39" s="3">
        <f t="shared" si="0"/>
        <v>0</v>
      </c>
    </row>
    <row r="40" spans="1:3" x14ac:dyDescent="0.25">
      <c r="A40" s="43" t="str">
        <f>INDEX(baseline_pollutant_list,12)</f>
        <v>Total Reduced Sulfur (including hydrogen sulfide)</v>
      </c>
      <c r="B40" s="43"/>
      <c r="C40" s="3">
        <f t="shared" si="0"/>
        <v>0</v>
      </c>
    </row>
    <row r="41" spans="1:3" x14ac:dyDescent="0.25">
      <c r="A41" s="43" t="str">
        <f>INDEX(baseline_pollutant_list,13)</f>
        <v>Reduced Sulfur Compounds (including hydrogen sulfide)</v>
      </c>
      <c r="B41" s="43"/>
      <c r="C41" s="3">
        <f t="shared" si="0"/>
        <v>0</v>
      </c>
    </row>
    <row r="42" spans="1:3" x14ac:dyDescent="0.25">
      <c r="A42" s="43" t="str">
        <f>INDEX(baseline_pollutant_list,14)</f>
        <v>Municipal solid waste landfill emissions (measured as nonmethane organic compounds)</v>
      </c>
      <c r="B42" s="43"/>
      <c r="C42" s="3">
        <f t="shared" si="0"/>
        <v>0</v>
      </c>
    </row>
    <row r="43" spans="1:3" ht="37.5" customHeight="1" x14ac:dyDescent="0.25">
      <c r="A43" s="43" t="str">
        <f>INDEX(baseline_pollutant_list,15)</f>
        <v>Ozone depleting substances in aggregate</v>
      </c>
      <c r="B43" s="43"/>
      <c r="C43" s="3">
        <f t="shared" si="0"/>
        <v>0</v>
      </c>
    </row>
    <row r="45" spans="1:3" x14ac:dyDescent="0.25">
      <c r="A45" t="str">
        <f>PM2.5_message</f>
        <v>Note: PM2.5 is not included on form ED603 or ED604 because it does not have a baseline per OAR 340-222-0048(3), and its netting basis is calculated on form ED605.</v>
      </c>
    </row>
  </sheetData>
  <mergeCells count="18">
    <mergeCell ref="A40:B40"/>
    <mergeCell ref="A41:B41"/>
    <mergeCell ref="A42:B42"/>
    <mergeCell ref="A43:B43"/>
    <mergeCell ref="A36:B36"/>
    <mergeCell ref="A37:B37"/>
    <mergeCell ref="A38:B38"/>
    <mergeCell ref="A39:B39"/>
    <mergeCell ref="A31:B31"/>
    <mergeCell ref="A32:B32"/>
    <mergeCell ref="A33:B33"/>
    <mergeCell ref="A34:B34"/>
    <mergeCell ref="A35:B35"/>
    <mergeCell ref="F8:H8"/>
    <mergeCell ref="C8:E8"/>
    <mergeCell ref="A28:B28"/>
    <mergeCell ref="A29:B29"/>
    <mergeCell ref="A30:B30"/>
  </mergeCells>
  <dataValidations count="1">
    <dataValidation type="list" allowBlank="1" showInputMessage="1" showErrorMessage="1" sqref="B10:B25">
      <formula1>baseline_pollutant_list</formula1>
    </dataValidation>
  </dataValidations>
  <pageMargins left="0.7" right="0.7" top="0.75" bottom="0.75" header="0.3" footer="0.3"/>
  <pageSetup scale="52" orientation="landscape" r:id="rId1"/>
  <headerFooter>
    <oddFooter>&amp;LOregon Department of Environmental Quality
Title V Operating Permit Application Forms&amp;RPage &amp;P of &amp;N
Revised 5/1/2019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90" zoomScaleNormal="90" workbookViewId="0">
      <selection activeCell="B4" sqref="B4"/>
    </sheetView>
  </sheetViews>
  <sheetFormatPr defaultRowHeight="15" x14ac:dyDescent="0.25"/>
  <cols>
    <col min="1" max="2" width="36.7109375" customWidth="1"/>
    <col min="3" max="3" width="18.28515625" customWidth="1"/>
    <col min="4" max="4" width="21.140625" customWidth="1"/>
    <col min="5" max="5" width="17.42578125" customWidth="1"/>
    <col min="6" max="6" width="12.5703125" customWidth="1"/>
    <col min="7" max="7" width="14" customWidth="1"/>
    <col min="8" max="8" width="56.140625" customWidth="1"/>
    <col min="9" max="9" width="18.140625" customWidth="1"/>
    <col min="10" max="10" width="20.5703125" customWidth="1"/>
  </cols>
  <sheetData>
    <row r="1" spans="1:9" ht="18.75" x14ac:dyDescent="0.3">
      <c r="A1" s="8" t="s">
        <v>7</v>
      </c>
      <c r="C1" s="26"/>
    </row>
    <row r="2" spans="1:9" ht="18.75" x14ac:dyDescent="0.3">
      <c r="A2" s="8" t="s">
        <v>5</v>
      </c>
    </row>
    <row r="4" spans="1:9" x14ac:dyDescent="0.25">
      <c r="A4" s="24" t="s">
        <v>0</v>
      </c>
      <c r="B4" s="5"/>
      <c r="C4" s="5"/>
    </row>
    <row r="5" spans="1:9" x14ac:dyDescent="0.25">
      <c r="A5" s="24" t="s">
        <v>1</v>
      </c>
      <c r="B5" s="6"/>
      <c r="C5" s="6"/>
    </row>
    <row r="7" spans="1:9" ht="15" customHeight="1" x14ac:dyDescent="0.25">
      <c r="A7" s="9" t="s">
        <v>21</v>
      </c>
      <c r="C7" s="42" t="s">
        <v>11</v>
      </c>
      <c r="D7" s="42"/>
      <c r="E7" s="42"/>
      <c r="F7" s="41" t="s">
        <v>15</v>
      </c>
      <c r="G7" s="41"/>
      <c r="H7" s="41"/>
      <c r="I7" s="22"/>
    </row>
    <row r="8" spans="1:9" ht="60" x14ac:dyDescent="0.25">
      <c r="A8" s="20" t="s">
        <v>20</v>
      </c>
      <c r="B8" s="20" t="s">
        <v>19</v>
      </c>
      <c r="C8" s="30" t="s">
        <v>14</v>
      </c>
      <c r="D8" s="30" t="s">
        <v>13</v>
      </c>
      <c r="E8" s="30" t="s">
        <v>16</v>
      </c>
      <c r="F8" s="30" t="s">
        <v>18</v>
      </c>
      <c r="G8" s="30" t="s">
        <v>3</v>
      </c>
      <c r="H8" s="30" t="s">
        <v>4</v>
      </c>
      <c r="I8" s="11" t="s">
        <v>17</v>
      </c>
    </row>
    <row r="9" spans="1:9" x14ac:dyDescent="0.25">
      <c r="A9" s="2"/>
      <c r="B9" s="20"/>
      <c r="C9" s="29"/>
      <c r="D9" s="29"/>
      <c r="E9" s="29"/>
      <c r="F9" s="29"/>
      <c r="G9" s="29"/>
      <c r="H9" s="29"/>
      <c r="I9" s="3"/>
    </row>
    <row r="10" spans="1:9" x14ac:dyDescent="0.25">
      <c r="A10" s="2"/>
      <c r="B10" s="20"/>
      <c r="C10" s="29"/>
      <c r="D10" s="29"/>
      <c r="E10" s="29"/>
      <c r="F10" s="29"/>
      <c r="G10" s="29"/>
      <c r="H10" s="29"/>
      <c r="I10" s="3"/>
    </row>
    <row r="11" spans="1:9" x14ac:dyDescent="0.25">
      <c r="A11" s="2"/>
      <c r="B11" s="20"/>
      <c r="C11" s="29"/>
      <c r="D11" s="29"/>
      <c r="E11" s="29"/>
      <c r="F11" s="29"/>
      <c r="G11" s="29"/>
      <c r="H11" s="29"/>
      <c r="I11" s="3"/>
    </row>
    <row r="12" spans="1:9" x14ac:dyDescent="0.25">
      <c r="A12" s="2"/>
      <c r="B12" s="20"/>
      <c r="C12" s="29"/>
      <c r="D12" s="29"/>
      <c r="E12" s="29"/>
      <c r="F12" s="29"/>
      <c r="G12" s="29"/>
      <c r="H12" s="29"/>
      <c r="I12" s="3"/>
    </row>
    <row r="13" spans="1:9" x14ac:dyDescent="0.25">
      <c r="A13" s="2"/>
      <c r="B13" s="20"/>
      <c r="C13" s="29"/>
      <c r="D13" s="29"/>
      <c r="E13" s="29"/>
      <c r="F13" s="29"/>
      <c r="G13" s="29"/>
      <c r="H13" s="29"/>
      <c r="I13" s="3"/>
    </row>
    <row r="14" spans="1:9" x14ac:dyDescent="0.25">
      <c r="A14" s="2"/>
      <c r="B14" s="20"/>
      <c r="C14" s="29"/>
      <c r="D14" s="29"/>
      <c r="E14" s="29"/>
      <c r="F14" s="29"/>
      <c r="G14" s="29"/>
      <c r="H14" s="29"/>
      <c r="I14" s="3"/>
    </row>
    <row r="15" spans="1:9" x14ac:dyDescent="0.25">
      <c r="A15" s="2"/>
      <c r="B15" s="20"/>
      <c r="C15" s="29"/>
      <c r="D15" s="29"/>
      <c r="E15" s="29"/>
      <c r="F15" s="29"/>
      <c r="G15" s="29"/>
      <c r="H15" s="29"/>
      <c r="I15" s="3"/>
    </row>
    <row r="16" spans="1:9" x14ac:dyDescent="0.25">
      <c r="A16" s="2"/>
      <c r="B16" s="20"/>
      <c r="C16" s="29"/>
      <c r="D16" s="29"/>
      <c r="E16" s="29"/>
      <c r="F16" s="29"/>
      <c r="G16" s="29"/>
      <c r="H16" s="29"/>
      <c r="I16" s="3"/>
    </row>
    <row r="17" spans="1:9" x14ac:dyDescent="0.25">
      <c r="A17" s="2"/>
      <c r="B17" s="20"/>
      <c r="C17" s="29"/>
      <c r="D17" s="29"/>
      <c r="E17" s="29"/>
      <c r="F17" s="29"/>
      <c r="G17" s="29"/>
      <c r="H17" s="29"/>
      <c r="I17" s="3"/>
    </row>
    <row r="18" spans="1:9" x14ac:dyDescent="0.25">
      <c r="A18" s="2"/>
      <c r="B18" s="20"/>
      <c r="C18" s="29"/>
      <c r="D18" s="29"/>
      <c r="E18" s="29"/>
      <c r="F18" s="29"/>
      <c r="G18" s="29"/>
      <c r="H18" s="29"/>
      <c r="I18" s="3"/>
    </row>
    <row r="19" spans="1:9" x14ac:dyDescent="0.25">
      <c r="A19" s="2"/>
      <c r="B19" s="20"/>
      <c r="C19" s="29"/>
      <c r="D19" s="29"/>
      <c r="E19" s="29"/>
      <c r="F19" s="29"/>
      <c r="G19" s="29"/>
      <c r="H19" s="29"/>
      <c r="I19" s="3"/>
    </row>
    <row r="20" spans="1:9" x14ac:dyDescent="0.25">
      <c r="A20" s="2"/>
      <c r="B20" s="20"/>
      <c r="C20" s="29"/>
      <c r="D20" s="29"/>
      <c r="E20" s="29"/>
      <c r="F20" s="29"/>
      <c r="G20" s="29"/>
      <c r="H20" s="29"/>
      <c r="I20" s="3"/>
    </row>
    <row r="21" spans="1:9" x14ac:dyDescent="0.25">
      <c r="A21" s="2"/>
      <c r="B21" s="20"/>
      <c r="C21" s="29"/>
      <c r="D21" s="29"/>
      <c r="E21" s="29"/>
      <c r="F21" s="29"/>
      <c r="G21" s="29"/>
      <c r="H21" s="29"/>
      <c r="I21" s="3"/>
    </row>
    <row r="22" spans="1:9" x14ac:dyDescent="0.25">
      <c r="A22" s="2"/>
      <c r="B22" s="20"/>
      <c r="C22" s="29"/>
      <c r="D22" s="29"/>
      <c r="E22" s="29"/>
      <c r="F22" s="29"/>
      <c r="G22" s="29"/>
      <c r="H22" s="29"/>
      <c r="I22" s="3"/>
    </row>
    <row r="23" spans="1:9" x14ac:dyDescent="0.25">
      <c r="A23" s="2"/>
      <c r="B23" s="20"/>
      <c r="C23" s="29"/>
      <c r="D23" s="29"/>
      <c r="E23" s="29"/>
      <c r="F23" s="29"/>
      <c r="G23" s="29"/>
      <c r="H23" s="29"/>
      <c r="I23" s="3"/>
    </row>
    <row r="24" spans="1:9" x14ac:dyDescent="0.25">
      <c r="A24" s="2"/>
      <c r="B24" s="20"/>
      <c r="C24" s="29"/>
      <c r="D24" s="29"/>
      <c r="E24" s="29"/>
      <c r="F24" s="29"/>
      <c r="G24" s="29"/>
      <c r="H24" s="29"/>
      <c r="I24" s="3"/>
    </row>
    <row r="26" spans="1:9" x14ac:dyDescent="0.25">
      <c r="A26" s="31" t="s">
        <v>8</v>
      </c>
      <c r="B26" s="32"/>
      <c r="C26" s="32"/>
    </row>
    <row r="27" spans="1:9" ht="30" x14ac:dyDescent="0.25">
      <c r="A27" s="43" t="s">
        <v>19</v>
      </c>
      <c r="B27" s="43"/>
      <c r="C27" s="11" t="s">
        <v>17</v>
      </c>
    </row>
    <row r="28" spans="1:9" x14ac:dyDescent="0.25">
      <c r="A28" s="43" t="str">
        <f>INDEX(netting_basis_pollutant_list,1)</f>
        <v>Greenhouse gases (CO2e)</v>
      </c>
      <c r="B28" s="43"/>
      <c r="C28" s="3">
        <f t="shared" ref="C28:C45" si="0">SUMIF($B$9:$B$24,"="&amp;A28,$I$9:$I$24)</f>
        <v>0</v>
      </c>
    </row>
    <row r="29" spans="1:9" x14ac:dyDescent="0.25">
      <c r="A29" s="43" t="str">
        <f>INDEX(netting_basis_pollutant_list,2)</f>
        <v>Carbon monoxide (CO)</v>
      </c>
      <c r="B29" s="43"/>
      <c r="C29" s="3">
        <f t="shared" si="0"/>
        <v>0</v>
      </c>
    </row>
    <row r="30" spans="1:9" x14ac:dyDescent="0.25">
      <c r="A30" s="43" t="str">
        <f>INDEX(netting_basis_pollutant_list,3)</f>
        <v>Nitrogen oxides (NOx)</v>
      </c>
      <c r="B30" s="43"/>
      <c r="C30" s="3">
        <f t="shared" si="0"/>
        <v>0</v>
      </c>
    </row>
    <row r="31" spans="1:9" x14ac:dyDescent="0.25">
      <c r="A31" s="43" t="str">
        <f>INDEX(netting_basis_pollutant_list,4)</f>
        <v>Particulate Matter (PM)</v>
      </c>
      <c r="B31" s="43"/>
      <c r="C31" s="3">
        <f t="shared" si="0"/>
        <v>0</v>
      </c>
    </row>
    <row r="32" spans="1:9" x14ac:dyDescent="0.25">
      <c r="A32" s="43" t="str">
        <f>INDEX(netting_basis_pollutant_list,5)</f>
        <v>PM10</v>
      </c>
      <c r="B32" s="43"/>
      <c r="C32" s="3">
        <f t="shared" si="0"/>
        <v>0</v>
      </c>
    </row>
    <row r="33" spans="1:3" x14ac:dyDescent="0.25">
      <c r="A33" s="43" t="str">
        <f>INDEX(netting_basis_pollutant_list,6)</f>
        <v>Sulfur dioxide (SO2)</v>
      </c>
      <c r="B33" s="43"/>
      <c r="C33" s="3">
        <f t="shared" si="0"/>
        <v>0</v>
      </c>
    </row>
    <row r="34" spans="1:3" x14ac:dyDescent="0.25">
      <c r="A34" s="43" t="str">
        <f>INDEX(netting_basis_pollutant_list,7)</f>
        <v>Volatile Organic Compounds (VOC)</v>
      </c>
      <c r="B34" s="43"/>
      <c r="C34" s="3">
        <f t="shared" si="0"/>
        <v>0</v>
      </c>
    </row>
    <row r="35" spans="1:3" x14ac:dyDescent="0.25">
      <c r="A35" s="43" t="str">
        <f>INDEX(netting_basis_pollutant_list,8)</f>
        <v>Lead</v>
      </c>
      <c r="B35" s="43"/>
      <c r="C35" s="3">
        <f t="shared" si="0"/>
        <v>0</v>
      </c>
    </row>
    <row r="36" spans="1:3" x14ac:dyDescent="0.25">
      <c r="A36" s="43" t="str">
        <f>INDEX(netting_basis_pollutant_list,9)</f>
        <v>Fluorides</v>
      </c>
      <c r="B36" s="43"/>
      <c r="C36" s="3">
        <f t="shared" si="0"/>
        <v>0</v>
      </c>
    </row>
    <row r="37" spans="1:3" x14ac:dyDescent="0.25">
      <c r="A37" s="43" t="str">
        <f>INDEX(netting_basis_pollutant_list,10)</f>
        <v>Sulfuric Acid Mist</v>
      </c>
      <c r="B37" s="43"/>
      <c r="C37" s="3">
        <f t="shared" si="0"/>
        <v>0</v>
      </c>
    </row>
    <row r="38" spans="1:3" x14ac:dyDescent="0.25">
      <c r="A38" s="43" t="str">
        <f>INDEX(netting_basis_pollutant_list,11)</f>
        <v>Hydrogen Sulfide</v>
      </c>
      <c r="B38" s="43"/>
      <c r="C38" s="3">
        <f t="shared" si="0"/>
        <v>0</v>
      </c>
    </row>
    <row r="39" spans="1:3" x14ac:dyDescent="0.25">
      <c r="A39" s="43" t="str">
        <f>INDEX(netting_basis_pollutant_list,12)</f>
        <v>Total Reduced Sulfur (including hydrogen sulfide)</v>
      </c>
      <c r="B39" s="43"/>
      <c r="C39" s="3">
        <f t="shared" si="0"/>
        <v>0</v>
      </c>
    </row>
    <row r="40" spans="1:3" x14ac:dyDescent="0.25">
      <c r="A40" s="43" t="str">
        <f>INDEX(netting_basis_pollutant_list,13)</f>
        <v>Reduced Sulfur Compounds (including hydrogen sulfide)</v>
      </c>
      <c r="B40" s="43"/>
      <c r="C40" s="3">
        <f t="shared" si="0"/>
        <v>0</v>
      </c>
    </row>
    <row r="41" spans="1:3" x14ac:dyDescent="0.25">
      <c r="A41" s="43" t="str">
        <f>INDEX(netting_basis_pollutant_list,14)</f>
        <v>Municipal waste combustor organics (measured as total tetra- through octa- chlorinated dibenzo-p-dioxins and dibenzofurans)</v>
      </c>
      <c r="B41" s="43"/>
      <c r="C41" s="3">
        <f t="shared" si="0"/>
        <v>0</v>
      </c>
    </row>
    <row r="42" spans="1:3" ht="37.5" customHeight="1" x14ac:dyDescent="0.25">
      <c r="A42" s="43" t="str">
        <f>INDEX(netting_basis_pollutant_list,15)</f>
        <v>Municipal waste combustor metals (measured as particulate matter)</v>
      </c>
      <c r="B42" s="43"/>
      <c r="C42" s="3">
        <f t="shared" si="0"/>
        <v>0</v>
      </c>
    </row>
    <row r="43" spans="1:3" x14ac:dyDescent="0.25">
      <c r="A43" s="43" t="str">
        <f>INDEX(netting_basis_pollutant_list,16)</f>
        <v>Municipal waste combustor acid gases (measured as sulfur dioxide and hydrogen chloride)</v>
      </c>
      <c r="B43" s="43"/>
      <c r="C43" s="3">
        <f t="shared" si="0"/>
        <v>0</v>
      </c>
    </row>
    <row r="44" spans="1:3" ht="32.25" customHeight="1" x14ac:dyDescent="0.25">
      <c r="A44" s="43" t="str">
        <f>INDEX(netting_basis_pollutant_list,17)</f>
        <v>Municipal solid waste landfill emissions (measured as nonmethane organic compounds)</v>
      </c>
      <c r="B44" s="43"/>
      <c r="C44" s="3">
        <f t="shared" si="0"/>
        <v>0</v>
      </c>
    </row>
    <row r="45" spans="1:3" ht="31.5" customHeight="1" x14ac:dyDescent="0.25">
      <c r="A45" s="43" t="str">
        <f>INDEX(netting_basis_pollutant_list,18)</f>
        <v>Ozone depleting substances in aggregate</v>
      </c>
      <c r="B45" s="43"/>
      <c r="C45" s="3">
        <f t="shared" si="0"/>
        <v>0</v>
      </c>
    </row>
    <row r="47" spans="1:3" x14ac:dyDescent="0.25">
      <c r="A47" t="str">
        <f>PM2.5_message</f>
        <v>Note: PM2.5 is not included on form ED603 or ED604 because it does not have a baseline per OAR 340-222-0048(3), and its netting basis is calculated on form ED605.</v>
      </c>
    </row>
  </sheetData>
  <mergeCells count="21">
    <mergeCell ref="A43:B43"/>
    <mergeCell ref="A44:B44"/>
    <mergeCell ref="A45:B45"/>
    <mergeCell ref="A37:B37"/>
    <mergeCell ref="A38:B38"/>
    <mergeCell ref="A39:B39"/>
    <mergeCell ref="A40:B40"/>
    <mergeCell ref="A41:B41"/>
    <mergeCell ref="A42:B42"/>
    <mergeCell ref="A36:B36"/>
    <mergeCell ref="C7:E7"/>
    <mergeCell ref="F7:H7"/>
    <mergeCell ref="A27:B27"/>
    <mergeCell ref="A28:B28"/>
    <mergeCell ref="A29:B29"/>
    <mergeCell ref="A30:B30"/>
    <mergeCell ref="A31:B31"/>
    <mergeCell ref="A32:B32"/>
    <mergeCell ref="A33:B33"/>
    <mergeCell ref="A34:B34"/>
    <mergeCell ref="A35:B35"/>
  </mergeCells>
  <dataValidations count="1">
    <dataValidation type="list" allowBlank="1" showInputMessage="1" showErrorMessage="1" sqref="B9:B24">
      <formula1>netting_basis_pollutant_list</formula1>
    </dataValidation>
  </dataValidations>
  <pageMargins left="0.7" right="0.7" top="0.75" bottom="0.75" header="0.3" footer="0.3"/>
  <pageSetup scale="52" orientation="landscape" r:id="rId1"/>
  <headerFooter>
    <oddFooter>&amp;LOregon Department of Environmental Quality
Title V Operating Permit Application Forms&amp;RPage &amp;P of &amp;N
Revised 5/1/2019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zoomScaleSheetLayoutView="85" workbookViewId="0">
      <selection activeCell="B4" sqref="B4"/>
    </sheetView>
  </sheetViews>
  <sheetFormatPr defaultRowHeight="15" x14ac:dyDescent="0.25"/>
  <cols>
    <col min="1" max="1" width="56.42578125" customWidth="1"/>
    <col min="2" max="2" width="16.85546875" customWidth="1"/>
    <col min="3" max="3" width="21.28515625" customWidth="1"/>
    <col min="4" max="4" width="17.42578125" customWidth="1"/>
    <col min="5" max="5" width="34" customWidth="1"/>
    <col min="6" max="6" width="16.85546875" customWidth="1"/>
  </cols>
  <sheetData>
    <row r="1" spans="1:6" ht="18.75" x14ac:dyDescent="0.3">
      <c r="A1" s="8" t="s">
        <v>7</v>
      </c>
      <c r="C1" s="26"/>
    </row>
    <row r="2" spans="1:6" ht="18.75" x14ac:dyDescent="0.3">
      <c r="A2" s="8" t="s">
        <v>23</v>
      </c>
    </row>
    <row r="4" spans="1:6" x14ac:dyDescent="0.25">
      <c r="A4" s="4" t="s">
        <v>0</v>
      </c>
      <c r="B4" s="5"/>
      <c r="C4" s="5"/>
    </row>
    <row r="5" spans="1:6" x14ac:dyDescent="0.25">
      <c r="A5" s="4" t="s">
        <v>1</v>
      </c>
      <c r="B5" s="6"/>
      <c r="C5" s="6"/>
    </row>
    <row r="7" spans="1:6" x14ac:dyDescent="0.25">
      <c r="A7" s="9" t="s">
        <v>9</v>
      </c>
      <c r="B7" s="1"/>
    </row>
    <row r="8" spans="1:6" ht="45" x14ac:dyDescent="0.25">
      <c r="A8" s="2" t="s">
        <v>10</v>
      </c>
      <c r="B8" s="20" t="s">
        <v>24</v>
      </c>
      <c r="C8" s="11" t="s">
        <v>50</v>
      </c>
      <c r="D8" s="12" t="s">
        <v>31</v>
      </c>
      <c r="E8" s="12" t="s">
        <v>4</v>
      </c>
      <c r="F8" s="11" t="s">
        <v>22</v>
      </c>
    </row>
    <row r="9" spans="1:6" x14ac:dyDescent="0.25">
      <c r="A9" s="2"/>
      <c r="B9" s="2"/>
      <c r="C9" s="3"/>
      <c r="D9" s="12"/>
      <c r="E9" s="12"/>
      <c r="F9" s="3" t="str">
        <f>IF(AND(C9&lt;&gt;"",D9&lt;&gt;""),C9*D9,"")</f>
        <v/>
      </c>
    </row>
    <row r="10" spans="1:6" x14ac:dyDescent="0.25">
      <c r="A10" s="2"/>
      <c r="B10" s="2"/>
      <c r="C10" s="3"/>
      <c r="D10" s="12"/>
      <c r="E10" s="12"/>
      <c r="F10" s="3" t="str">
        <f t="shared" ref="F10:F25" si="0">IF(AND(C10&lt;&gt;"",D10&lt;&gt;""),C10*D10,"")</f>
        <v/>
      </c>
    </row>
    <row r="11" spans="1:6" x14ac:dyDescent="0.25">
      <c r="A11" s="2"/>
      <c r="B11" s="2"/>
      <c r="C11" s="3"/>
      <c r="D11" s="12"/>
      <c r="E11" s="12"/>
      <c r="F11" s="3" t="str">
        <f t="shared" si="0"/>
        <v/>
      </c>
    </row>
    <row r="12" spans="1:6" x14ac:dyDescent="0.25">
      <c r="A12" s="2"/>
      <c r="B12" s="2"/>
      <c r="C12" s="3"/>
      <c r="D12" s="12"/>
      <c r="E12" s="12"/>
      <c r="F12" s="3" t="str">
        <f t="shared" si="0"/>
        <v/>
      </c>
    </row>
    <row r="13" spans="1:6" x14ac:dyDescent="0.25">
      <c r="A13" s="2"/>
      <c r="B13" s="2"/>
      <c r="C13" s="3"/>
      <c r="D13" s="12"/>
      <c r="E13" s="12"/>
      <c r="F13" s="3" t="str">
        <f t="shared" si="0"/>
        <v/>
      </c>
    </row>
    <row r="14" spans="1:6" x14ac:dyDescent="0.25">
      <c r="A14" s="2"/>
      <c r="B14" s="2"/>
      <c r="C14" s="3"/>
      <c r="D14" s="12"/>
      <c r="E14" s="12"/>
      <c r="F14" s="3" t="str">
        <f t="shared" si="0"/>
        <v/>
      </c>
    </row>
    <row r="15" spans="1:6" x14ac:dyDescent="0.25">
      <c r="A15" s="2"/>
      <c r="B15" s="2"/>
      <c r="C15" s="3"/>
      <c r="D15" s="12"/>
      <c r="E15" s="12"/>
      <c r="F15" s="3" t="str">
        <f t="shared" si="0"/>
        <v/>
      </c>
    </row>
    <row r="16" spans="1:6" x14ac:dyDescent="0.25">
      <c r="A16" s="2"/>
      <c r="B16" s="2"/>
      <c r="C16" s="3"/>
      <c r="D16" s="12"/>
      <c r="E16" s="12"/>
      <c r="F16" s="3" t="str">
        <f t="shared" si="0"/>
        <v/>
      </c>
    </row>
    <row r="17" spans="1:6" x14ac:dyDescent="0.25">
      <c r="A17" s="2"/>
      <c r="B17" s="2"/>
      <c r="C17" s="3"/>
      <c r="D17" s="12"/>
      <c r="E17" s="12"/>
      <c r="F17" s="3" t="str">
        <f t="shared" si="0"/>
        <v/>
      </c>
    </row>
    <row r="18" spans="1:6" x14ac:dyDescent="0.25">
      <c r="A18" s="2"/>
      <c r="B18" s="2"/>
      <c r="C18" s="3"/>
      <c r="D18" s="12"/>
      <c r="E18" s="12"/>
      <c r="F18" s="3" t="str">
        <f t="shared" si="0"/>
        <v/>
      </c>
    </row>
    <row r="19" spans="1:6" x14ac:dyDescent="0.25">
      <c r="A19" s="2"/>
      <c r="B19" s="2"/>
      <c r="C19" s="3"/>
      <c r="D19" s="12"/>
      <c r="E19" s="12"/>
      <c r="F19" s="3" t="str">
        <f t="shared" si="0"/>
        <v/>
      </c>
    </row>
    <row r="20" spans="1:6" x14ac:dyDescent="0.25">
      <c r="A20" s="2"/>
      <c r="B20" s="2"/>
      <c r="C20" s="3"/>
      <c r="D20" s="12"/>
      <c r="E20" s="12"/>
      <c r="F20" s="3" t="str">
        <f t="shared" si="0"/>
        <v/>
      </c>
    </row>
    <row r="21" spans="1:6" x14ac:dyDescent="0.25">
      <c r="A21" s="2"/>
      <c r="B21" s="2"/>
      <c r="C21" s="3"/>
      <c r="D21" s="12"/>
      <c r="E21" s="12"/>
      <c r="F21" s="3" t="str">
        <f t="shared" si="0"/>
        <v/>
      </c>
    </row>
    <row r="22" spans="1:6" x14ac:dyDescent="0.25">
      <c r="A22" s="2"/>
      <c r="B22" s="2"/>
      <c r="C22" s="3"/>
      <c r="D22" s="12"/>
      <c r="E22" s="12"/>
      <c r="F22" s="3" t="str">
        <f t="shared" si="0"/>
        <v/>
      </c>
    </row>
    <row r="23" spans="1:6" x14ac:dyDescent="0.25">
      <c r="A23" s="2"/>
      <c r="B23" s="2"/>
      <c r="C23" s="3"/>
      <c r="D23" s="12"/>
      <c r="E23" s="12"/>
      <c r="F23" s="3" t="str">
        <f t="shared" si="0"/>
        <v/>
      </c>
    </row>
    <row r="24" spans="1:6" x14ac:dyDescent="0.25">
      <c r="A24" s="2"/>
      <c r="B24" s="2"/>
      <c r="C24" s="3"/>
      <c r="D24" s="12"/>
      <c r="E24" s="12"/>
      <c r="F24" s="3" t="str">
        <f t="shared" si="0"/>
        <v/>
      </c>
    </row>
    <row r="25" spans="1:6" ht="15.75" thickBot="1" x14ac:dyDescent="0.3">
      <c r="A25" s="2"/>
      <c r="B25" s="2"/>
      <c r="C25" s="16"/>
      <c r="D25" s="12"/>
      <c r="E25" s="12"/>
      <c r="F25" s="3" t="str">
        <f t="shared" si="0"/>
        <v/>
      </c>
    </row>
    <row r="26" spans="1:6" ht="15.75" thickBot="1" x14ac:dyDescent="0.3">
      <c r="A26" s="10"/>
      <c r="B26" s="15" t="s">
        <v>12</v>
      </c>
      <c r="C26" s="23">
        <f>SUM(C9:C25)</f>
        <v>0</v>
      </c>
      <c r="D26" s="13"/>
      <c r="E26" s="13"/>
      <c r="F26" s="23">
        <f>SUM(F9:F25)</f>
        <v>0</v>
      </c>
    </row>
    <row r="27" spans="1:6" ht="15" customHeight="1" x14ac:dyDescent="0.25">
      <c r="A27" s="10"/>
      <c r="B27" s="10"/>
      <c r="C27" s="13"/>
      <c r="D27" s="13"/>
      <c r="E27" s="13"/>
      <c r="F27" s="13"/>
    </row>
    <row r="28" spans="1:6" x14ac:dyDescent="0.25">
      <c r="A28" t="s">
        <v>32</v>
      </c>
      <c r="B28" s="28" t="str">
        <f>IF(C26=0,"",F26/C26)</f>
        <v/>
      </c>
      <c r="E28" s="19"/>
      <c r="F28" s="19"/>
    </row>
    <row r="29" spans="1:6" x14ac:dyDescent="0.25">
      <c r="A29" t="s">
        <v>51</v>
      </c>
      <c r="B29" s="17"/>
      <c r="E29" s="19"/>
      <c r="F29" s="19"/>
    </row>
    <row r="30" spans="1:6" x14ac:dyDescent="0.25">
      <c r="A30" t="s">
        <v>25</v>
      </c>
      <c r="B30" s="14" t="str">
        <f>IF(AND(B28&lt;&gt;"",B29&lt;&gt;""),B28*B29,"")</f>
        <v/>
      </c>
    </row>
    <row r="33" spans="1:1" x14ac:dyDescent="0.25">
      <c r="A33" s="26"/>
    </row>
  </sheetData>
  <dataValidations count="1">
    <dataValidation type="decimal" allowBlank="1" showInputMessage="1" showErrorMessage="1" errorTitle="Error" error="The PM 2.5 fraction is the portion of PM 10 that is in the PM 2.5 range. It must be between zero and 1." sqref="D9:D25">
      <formula1>0</formula1>
      <formula2>1</formula2>
    </dataValidation>
  </dataValidations>
  <pageMargins left="0.7" right="0.7" top="0.75" bottom="0.75" header="0.3" footer="0.3"/>
  <pageSetup scale="75" orientation="landscape" r:id="rId1"/>
  <headerFooter>
    <oddFooter>&amp;LOregon Department of Environmental Quality
Title V Operating Permit Application Forms&amp;RPage &amp;P of &amp;N
Revised 5/1/2019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21" sqref="A21"/>
    </sheetView>
  </sheetViews>
  <sheetFormatPr defaultRowHeight="15" x14ac:dyDescent="0.25"/>
  <cols>
    <col min="1" max="1" width="77.28515625" customWidth="1"/>
    <col min="2" max="2" width="87.7109375" customWidth="1"/>
  </cols>
  <sheetData>
    <row r="1" spans="1:2" ht="15.75" thickBot="1" x14ac:dyDescent="0.3">
      <c r="A1" s="39" t="s">
        <v>47</v>
      </c>
      <c r="B1" s="40" t="s">
        <v>48</v>
      </c>
    </row>
    <row r="2" spans="1:2" x14ac:dyDescent="0.25">
      <c r="A2" s="37" t="s">
        <v>36</v>
      </c>
      <c r="B2" s="38" t="s">
        <v>36</v>
      </c>
    </row>
    <row r="3" spans="1:2" x14ac:dyDescent="0.25">
      <c r="A3" s="35" t="s">
        <v>35</v>
      </c>
      <c r="B3" s="33" t="s">
        <v>35</v>
      </c>
    </row>
    <row r="4" spans="1:2" x14ac:dyDescent="0.25">
      <c r="A4" s="35" t="s">
        <v>33</v>
      </c>
      <c r="B4" s="33" t="s">
        <v>33</v>
      </c>
    </row>
    <row r="5" spans="1:2" x14ac:dyDescent="0.25">
      <c r="A5" s="35" t="s">
        <v>37</v>
      </c>
      <c r="B5" s="33" t="s">
        <v>37</v>
      </c>
    </row>
    <row r="6" spans="1:2" x14ac:dyDescent="0.25">
      <c r="A6" s="35" t="s">
        <v>26</v>
      </c>
      <c r="B6" s="33" t="s">
        <v>26</v>
      </c>
    </row>
    <row r="7" spans="1:2" x14ac:dyDescent="0.25">
      <c r="A7" s="35" t="s">
        <v>34</v>
      </c>
      <c r="B7" s="33" t="s">
        <v>34</v>
      </c>
    </row>
    <row r="8" spans="1:2" x14ac:dyDescent="0.25">
      <c r="A8" s="35" t="s">
        <v>39</v>
      </c>
      <c r="B8" s="33" t="s">
        <v>39</v>
      </c>
    </row>
    <row r="9" spans="1:2" x14ac:dyDescent="0.25">
      <c r="A9" s="35" t="s">
        <v>27</v>
      </c>
      <c r="B9" s="33" t="s">
        <v>27</v>
      </c>
    </row>
    <row r="10" spans="1:2" x14ac:dyDescent="0.25">
      <c r="A10" s="35" t="s">
        <v>28</v>
      </c>
      <c r="B10" s="33" t="s">
        <v>28</v>
      </c>
    </row>
    <row r="11" spans="1:2" x14ac:dyDescent="0.25">
      <c r="A11" s="35" t="s">
        <v>49</v>
      </c>
      <c r="B11" s="33" t="s">
        <v>49</v>
      </c>
    </row>
    <row r="12" spans="1:2" x14ac:dyDescent="0.25">
      <c r="A12" s="35" t="s">
        <v>29</v>
      </c>
      <c r="B12" s="33" t="s">
        <v>29</v>
      </c>
    </row>
    <row r="13" spans="1:2" x14ac:dyDescent="0.25">
      <c r="A13" s="35" t="s">
        <v>30</v>
      </c>
      <c r="B13" s="33" t="s">
        <v>30</v>
      </c>
    </row>
    <row r="14" spans="1:2" x14ac:dyDescent="0.25">
      <c r="A14" s="35" t="s">
        <v>38</v>
      </c>
      <c r="B14" s="33" t="s">
        <v>38</v>
      </c>
    </row>
    <row r="15" spans="1:2" ht="30" x14ac:dyDescent="0.25">
      <c r="A15" s="35" t="s">
        <v>44</v>
      </c>
      <c r="B15" s="33" t="s">
        <v>40</v>
      </c>
    </row>
    <row r="16" spans="1:2" ht="15.75" thickBot="1" x14ac:dyDescent="0.3">
      <c r="A16" s="36" t="s">
        <v>43</v>
      </c>
      <c r="B16" s="33" t="s">
        <v>41</v>
      </c>
    </row>
    <row r="17" spans="1:2" x14ac:dyDescent="0.25">
      <c r="B17" s="33" t="s">
        <v>42</v>
      </c>
    </row>
    <row r="18" spans="1:2" x14ac:dyDescent="0.25">
      <c r="B18" s="33" t="s">
        <v>44</v>
      </c>
    </row>
    <row r="19" spans="1:2" ht="15.75" thickBot="1" x14ac:dyDescent="0.3">
      <c r="B19" s="34" t="s">
        <v>43</v>
      </c>
    </row>
    <row r="22" spans="1:2" ht="60" x14ac:dyDescent="0.25">
      <c r="A22" s="27" t="s">
        <v>45</v>
      </c>
    </row>
    <row r="23" spans="1:2" ht="30" x14ac:dyDescent="0.25">
      <c r="A23" s="27" t="s">
        <v>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C8800C0FDBD74BB7EF83F539002170" ma:contentTypeVersion="33" ma:contentTypeDescription="Create a new document." ma:contentTypeScope="" ma:versionID="28fddbb5f08fec717412a00bcc896c70">
  <xsd:schema xmlns:xsd="http://www.w3.org/2001/XMLSchema" xmlns:xs="http://www.w3.org/2001/XMLSchema" xmlns:p="http://schemas.microsoft.com/office/2006/metadata/properties" xmlns:ns1="http://schemas.microsoft.com/sharepoint/v3" xmlns:ns2="122d8a75-5caa-4c72-8be8-02ac38e9d51e" xmlns:ns3="a1a0681f-cb63-4b8d-afdc-dedbdb8d1bfa" targetNamespace="http://schemas.microsoft.com/office/2006/metadata/properties" ma:root="true" ma:fieldsID="e652297e519de1dceba2c7781ff14320" ns1:_="" ns2:_="" ns3:_="">
    <xsd:import namespace="http://schemas.microsoft.com/sharepoint/v3"/>
    <xsd:import namespace="122d8a75-5caa-4c72-8be8-02ac38e9d51e"/>
    <xsd:import namespace="a1a0681f-cb63-4b8d-afdc-dedbdb8d1bfa"/>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AQ Permitting</Program>
  </documentManagement>
</p:properties>
</file>

<file path=customXml/itemProps1.xml><?xml version="1.0" encoding="utf-8"?>
<ds:datastoreItem xmlns:ds="http://schemas.openxmlformats.org/officeDocument/2006/customXml" ds:itemID="{B638C477-3CC5-40E7-8BE2-E33D039F4C92}"/>
</file>

<file path=customXml/itemProps2.xml><?xml version="1.0" encoding="utf-8"?>
<ds:datastoreItem xmlns:ds="http://schemas.openxmlformats.org/officeDocument/2006/customXml" ds:itemID="{122BC8DA-57A1-449E-976E-84871F212AC8}"/>
</file>

<file path=customXml/itemProps3.xml><?xml version="1.0" encoding="utf-8"?>
<ds:datastoreItem xmlns:ds="http://schemas.openxmlformats.org/officeDocument/2006/customXml" ds:itemID="{95BE10E4-0492-4931-91CF-ECF1CD378E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ED603 - Baseline</vt:lpstr>
      <vt:lpstr>ED604 - Netting Basis</vt:lpstr>
      <vt:lpstr>ED605 - PM2.5 Netting Basis</vt:lpstr>
      <vt:lpstr>Pollutant List</vt:lpstr>
      <vt:lpstr>baseline_pollutant_list</vt:lpstr>
      <vt:lpstr>netting_basis_pollutant_list</vt:lpstr>
      <vt:lpstr>PM2.5_message</vt:lpstr>
      <vt:lpstr>'ED603 - Baseline'!Print_Area</vt:lpstr>
      <vt:lpstr>'ED604 - Netting Basis'!Print_Area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 603, 604, and 605 (Baseline Emissions, Netting Basis and PM 2.5 Netting Basis)</dc:title>
  <dc:creator>WESTERSUND Joe</dc:creator>
  <cp:lastModifiedBy>BOYARSHINOVA Lia</cp:lastModifiedBy>
  <cp:lastPrinted>2019-05-01T21:13:22Z</cp:lastPrinted>
  <dcterms:created xsi:type="dcterms:W3CDTF">2019-02-11T23:03:56Z</dcterms:created>
  <dcterms:modified xsi:type="dcterms:W3CDTF">2019-07-02T22:46:12Z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0x0101009CC8800C0FDBD74BB7EF83F539002170</vt:lpwstr>
  </property>
  <property fmtid="{D5CDD505-2E9C-101B-9397-08002B2CF9AE}" pid="3" name="Category">
    <vt:lpwstr>54;#;#60;#</vt:lpwstr>
  </property>
  <property fmtid="{D5CDD505-2E9C-101B-9397-08002B2CF9AE}" pid="6" name="Permit Type">
    <vt:lpwstr>Title V</vt:lpwstr>
  </property>
  <property fmtid="{D5CDD505-2E9C-101B-9397-08002B2CF9AE}" pid="7" name="Program0">
    <vt:lpwstr>AQ Permitting</vt:lpwstr>
  </property>
  <property fmtid="{D5CDD505-2E9C-101B-9397-08002B2CF9AE}" pid="8" name="Tags">
    <vt:lpwstr>tvapp</vt:lpwstr>
  </property>
</Properties>
</file>